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65461" windowWidth="11610" windowHeight="6480" tabRatio="788" activeTab="4"/>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1">'Balance Sheet'!$A$1:$G$51</definedName>
    <definedName name="_xlnm.Print_Area" localSheetId="3">'Cash Flow Statement'!$A$1:$G$49</definedName>
    <definedName name="_xlnm.Print_Area" localSheetId="0">'Income Statements'!$A$1:$L$51</definedName>
    <definedName name="_xlnm.Print_Area" localSheetId="4">'Notes'!$A$1:$Q$202</definedName>
    <definedName name="_xlnm.Print_Area" localSheetId="2">'Statement of Changes in Equity'!$A$1:$O$41</definedName>
    <definedName name="_xlnm.Print_Titles" localSheetId="3">'Cash Flow Statement'!$1:$10</definedName>
    <definedName name="_xlnm.Print_Titles" localSheetId="4">'Notes'!$1:$6</definedName>
    <definedName name="_xlnm.Print_Titles" localSheetId="2">'Statement of Changes in Equity'!$1:$9</definedName>
  </definedNames>
  <calcPr fullCalcOnLoad="1"/>
</workbook>
</file>

<file path=xl/sharedStrings.xml><?xml version="1.0" encoding="utf-8"?>
<sst xmlns="http://schemas.openxmlformats.org/spreadsheetml/2006/main" count="413" uniqueCount="278">
  <si>
    <t>Finance costs</t>
  </si>
  <si>
    <t>INDIVIDUAL QUARTER</t>
  </si>
  <si>
    <t>CUMULATIVE QUARTER</t>
  </si>
  <si>
    <t>CURRENT YEAR QUARTER</t>
  </si>
  <si>
    <t>CURRENT YEAR TO DATE</t>
  </si>
  <si>
    <t>(a)</t>
  </si>
  <si>
    <t>(b)</t>
  </si>
  <si>
    <t>Taxation</t>
  </si>
  <si>
    <t>(Incorporated in Malaysia)</t>
  </si>
  <si>
    <t>Share Capital</t>
  </si>
  <si>
    <t>NOTES</t>
  </si>
  <si>
    <t>Dividends</t>
  </si>
  <si>
    <t>By Order of the Board</t>
  </si>
  <si>
    <t>Date:</t>
  </si>
  <si>
    <t xml:space="preserve"> </t>
  </si>
  <si>
    <t>Revenue</t>
  </si>
  <si>
    <t>Basic</t>
  </si>
  <si>
    <t>Fully diluted</t>
  </si>
  <si>
    <t>(The figures have not been audited)</t>
  </si>
  <si>
    <t>CURRENT ASSETS</t>
  </si>
  <si>
    <t>CURRENT LIABILITIES</t>
  </si>
  <si>
    <t>Total</t>
  </si>
  <si>
    <t>CASH FLOWS FROM OPERATING ACTIVITIES</t>
  </si>
  <si>
    <t>Adjustments for:</t>
  </si>
  <si>
    <t>Depreciation of property, plant and equipment</t>
  </si>
  <si>
    <t>CASH FLOWS FROM INVESTING ACTIVITIES</t>
  </si>
  <si>
    <t>Purchase of property, plant and equipment</t>
  </si>
  <si>
    <t>Net cash used in investing activities</t>
  </si>
  <si>
    <t>A</t>
  </si>
  <si>
    <t>A1</t>
  </si>
  <si>
    <t>Basis of preparation</t>
  </si>
  <si>
    <t>A2</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</si>
  <si>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</si>
  <si>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</si>
  <si>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</si>
  <si>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</si>
  <si>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</si>
  <si>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</si>
  <si>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</si>
  <si>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</si>
  <si>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</si>
  <si>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</si>
  <si>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</si>
  <si>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Segment information</t>
  </si>
  <si>
    <t>A9</t>
  </si>
  <si>
    <t>A10</t>
  </si>
  <si>
    <t>A11</t>
  </si>
  <si>
    <t>A12</t>
  </si>
  <si>
    <t>Contingent liabilities</t>
  </si>
  <si>
    <t>A13</t>
  </si>
  <si>
    <t>Capital commitments</t>
  </si>
  <si>
    <t>A14</t>
  </si>
  <si>
    <t>Significant related party transactions</t>
  </si>
  <si>
    <t>A15</t>
  </si>
  <si>
    <t>Cash and cash equivalents</t>
  </si>
  <si>
    <t>B</t>
  </si>
  <si>
    <t>B1</t>
  </si>
  <si>
    <t>Review of performance</t>
  </si>
  <si>
    <t>B2</t>
  </si>
  <si>
    <t>Variation of results against preceding quarter</t>
  </si>
  <si>
    <t>B3</t>
  </si>
  <si>
    <t>Prospects</t>
  </si>
  <si>
    <t>B4</t>
  </si>
  <si>
    <t>Profit forecast and profit guarantee</t>
  </si>
  <si>
    <t>B5</t>
  </si>
  <si>
    <t>B6</t>
  </si>
  <si>
    <t>B7</t>
  </si>
  <si>
    <t>Quoted securities</t>
  </si>
  <si>
    <t>B8</t>
  </si>
  <si>
    <t>Status of corporate proposals</t>
  </si>
  <si>
    <t>B9</t>
  </si>
  <si>
    <t>B10</t>
  </si>
  <si>
    <t>Off balance sheet financial instruments</t>
  </si>
  <si>
    <t>B11</t>
  </si>
  <si>
    <t>B12</t>
  </si>
  <si>
    <t>B13</t>
  </si>
  <si>
    <t>Valuation of property, plant and equipment</t>
  </si>
  <si>
    <t>Material events subsequent to the end of the quarter</t>
  </si>
  <si>
    <t>Changes in the composition of the Company</t>
  </si>
  <si>
    <t>There were no changes in the composition of the Company for the current financial quarter.</t>
  </si>
  <si>
    <t>Operating profit before working capital changes</t>
  </si>
  <si>
    <t>NET INCREASE IN CASH AND CASH EQUIVALENTS</t>
  </si>
  <si>
    <t>There were no dividends paid during the current financial quarter.</t>
  </si>
  <si>
    <t>Material litigations</t>
  </si>
  <si>
    <t>N/A</t>
  </si>
  <si>
    <t>Profit before taxation</t>
  </si>
  <si>
    <t>Earnings per share</t>
  </si>
  <si>
    <t>EXPLANATORY NOTES PURSUANT TO FRS 134 INTERIM FINANCIAL REPORTING</t>
  </si>
  <si>
    <t>Auditors' report of preceding annual financial statements</t>
  </si>
  <si>
    <t>EXPLANATORY NOTES PURSUANT TO APPENDIX 7A OF THE LISTING REQUIREMENTS OF BURSA MALAYSIA SECURITIES BERHAD FOR THE MESDAQ MARKET</t>
  </si>
  <si>
    <t>There were no acquisitions or disposals of quoted securities for the financial quarter under review.</t>
  </si>
  <si>
    <t>TEX CYCLE TECHNOLOGY (M) BERHAD</t>
  </si>
  <si>
    <t>Cost of sales</t>
  </si>
  <si>
    <t>Gross profit</t>
  </si>
  <si>
    <t>Distribution and selling expenses</t>
  </si>
  <si>
    <t>Administrative expenses</t>
  </si>
  <si>
    <t>Inventories</t>
  </si>
  <si>
    <t>Borrowings</t>
  </si>
  <si>
    <t>#</t>
  </si>
  <si>
    <t>Interest expense</t>
  </si>
  <si>
    <t>Interest income</t>
  </si>
  <si>
    <t>Interest paid</t>
  </si>
  <si>
    <t>Taxes paid</t>
  </si>
  <si>
    <t>Approved and contracted for:</t>
  </si>
  <si>
    <t>Property, plant and equipment</t>
  </si>
  <si>
    <t>Managing Director</t>
  </si>
  <si>
    <t>Sales of unquoted investments and/or properties</t>
  </si>
  <si>
    <t xml:space="preserve">There were no disposal of investments and/or properties during the quarter under review. </t>
  </si>
  <si>
    <t>Borrowings and debt securities</t>
  </si>
  <si>
    <t>Short term borrowings:</t>
  </si>
  <si>
    <t>Long term borrowings:</t>
  </si>
  <si>
    <t xml:space="preserve">Basic earnings per share is calculated by dividing the net profit for the period by the weighted average number of ordinary shares in issue during the period. </t>
  </si>
  <si>
    <t>Basic earnings per share (sen)</t>
  </si>
  <si>
    <t>@</t>
  </si>
  <si>
    <t>Listing expenses</t>
  </si>
  <si>
    <t>There were no unusual items affecting assets, liabilities, equity, net income or cash flows of the Company during the quarter under review.</t>
  </si>
  <si>
    <t>There were no changes in estimates that have a material effect in the current financial quarter.</t>
  </si>
  <si>
    <t>There were no significant related party transactions as at the date of this report.</t>
  </si>
  <si>
    <t>There were no contingent liabilities as at the date of this report.</t>
  </si>
  <si>
    <t>Cash portion of the consideration for the Land Acquisition</t>
  </si>
  <si>
    <t>Capital expenditure for expansion</t>
  </si>
  <si>
    <t>Repayment of bank borrowings</t>
  </si>
  <si>
    <t>Working capital</t>
  </si>
  <si>
    <t>Cash on hand and at banks</t>
  </si>
  <si>
    <t>Interest received</t>
  </si>
  <si>
    <t>Shareholders' Equity</t>
  </si>
  <si>
    <t>Property, plant and equipment of the Group are stated at cost less accumulated depreciation and impairment losses. No valuation of property, plant and equipment was undertaken during the current quarter under review.</t>
  </si>
  <si>
    <t xml:space="preserve">                                                                                   </t>
  </si>
  <si>
    <t>-</t>
  </si>
  <si>
    <t>Revenues by activities</t>
  </si>
  <si>
    <t>Recycling of waste</t>
  </si>
  <si>
    <t>Less: Inter-company revenue</t>
  </si>
  <si>
    <t>Chemical products</t>
  </si>
  <si>
    <t>Cash generated from operations</t>
  </si>
  <si>
    <t>Net cash generated from operating activities</t>
  </si>
  <si>
    <t>CASH AND CASH EQUIVALENTS AT BEGINNING OF PERIOD</t>
  </si>
  <si>
    <t>31.12.2005</t>
  </si>
  <si>
    <t>There were no issuance, cancellation, repurchase, resale and repayment of debt and equity securities for the current financial quarter.</t>
  </si>
  <si>
    <t xml:space="preserve">There is no geographical segmental information as the Company operates principally in Malaysia. </t>
  </si>
  <si>
    <t xml:space="preserve">There are no material litigations pending at the date of this report. </t>
  </si>
  <si>
    <t>based on weighted average number of shares of 170,793,000 shares</t>
  </si>
  <si>
    <t>Net assets per share (sen)</t>
  </si>
  <si>
    <t>CONDENSED CONSOLIDATED INCOME STATEMENTS</t>
  </si>
  <si>
    <t>CONDENSED CONSOLIDATED BALANCE SHEET</t>
  </si>
  <si>
    <t>CONDENSED CONSOLIDATED STATEMENT OF CHANGES IN EQUITY</t>
  </si>
  <si>
    <t>CONDENSED CONSOLIDATED CASH FLOW STATEMENT</t>
  </si>
  <si>
    <t>RM'000</t>
  </si>
  <si>
    <t>Finance income</t>
  </si>
  <si>
    <t>Other income</t>
  </si>
  <si>
    <t>Other expenses</t>
  </si>
  <si>
    <t>Attributable to:</t>
  </si>
  <si>
    <t>NON-CURRENT ASSETS</t>
  </si>
  <si>
    <t>NET CURRENT ASSETS</t>
  </si>
  <si>
    <t>REPRESENTED BY:</t>
  </si>
  <si>
    <t>Net profit for the period</t>
  </si>
  <si>
    <t>Periasamy A/L Sinakalai</t>
  </si>
  <si>
    <t>FRS 3</t>
  </si>
  <si>
    <t>Business Combinations</t>
  </si>
  <si>
    <t>FRS 101</t>
  </si>
  <si>
    <t>Presentation of Financial Statements</t>
  </si>
  <si>
    <t>FRS 102</t>
  </si>
  <si>
    <t>FRS 108</t>
  </si>
  <si>
    <t>FRS 110</t>
  </si>
  <si>
    <t>Event after the Balance Sheet Date</t>
  </si>
  <si>
    <t>FRS 116</t>
  </si>
  <si>
    <t>Property, Plant and Equipment</t>
  </si>
  <si>
    <t>FRS 127</t>
  </si>
  <si>
    <t>Consolidated and Separate Financial Statements</t>
  </si>
  <si>
    <t>FRS 132</t>
  </si>
  <si>
    <t>Financial Instruments: Disclosure and Presentation</t>
  </si>
  <si>
    <t>FRS 133</t>
  </si>
  <si>
    <t>Earnings Per Share</t>
  </si>
  <si>
    <t>FRS 136</t>
  </si>
  <si>
    <t>Impairment of Assets</t>
  </si>
  <si>
    <t xml:space="preserve">FRS 138 </t>
  </si>
  <si>
    <t>Intangible Assets</t>
  </si>
  <si>
    <t>FRS 3: Business Combinations</t>
  </si>
  <si>
    <t>Note</t>
  </si>
  <si>
    <t xml:space="preserve">The auditors' report on the financial statements for the year ended 31 December 2005 was not qualified. </t>
  </si>
  <si>
    <t>PRECEDING YEAR CORRESPONDING QUARTER</t>
  </si>
  <si>
    <t>PRECEDING YEAR CORRESPONDING PERIOD</t>
  </si>
  <si>
    <t xml:space="preserve">  Unit trust management company</t>
  </si>
  <si>
    <t xml:space="preserve">  Licensed bank</t>
  </si>
  <si>
    <t xml:space="preserve">Deposits with: </t>
  </si>
  <si>
    <t>Trade receivables</t>
  </si>
  <si>
    <t>Other receivables</t>
  </si>
  <si>
    <t>Tax recoverable</t>
  </si>
  <si>
    <t>Deposits, cash and bank balances</t>
  </si>
  <si>
    <t>Trade payables</t>
  </si>
  <si>
    <t xml:space="preserve">Other payables </t>
  </si>
  <si>
    <t>Share capital</t>
  </si>
  <si>
    <t>Share premium</t>
  </si>
  <si>
    <t>Reserve on consolidation</t>
  </si>
  <si>
    <t>Retained profits</t>
  </si>
  <si>
    <t>Deferred tax liabilities</t>
  </si>
  <si>
    <t>Non-current liabilities</t>
  </si>
  <si>
    <t>Goodwill on consolidation</t>
  </si>
  <si>
    <t>Effect of adopting FRS 3</t>
  </si>
  <si>
    <t>At 1 January 2006</t>
  </si>
  <si>
    <t>Non-Distributable Reserve on Consolidation</t>
  </si>
  <si>
    <t>Non-Distributable Share Premium</t>
  </si>
  <si>
    <t>CASH FLOW FROM FINANCING ACTIVITY</t>
  </si>
  <si>
    <t xml:space="preserve">(a) </t>
  </si>
  <si>
    <t>There is no corporate proposal announced but not completed as at the date of this report.</t>
  </si>
  <si>
    <t xml:space="preserve">(b) </t>
  </si>
  <si>
    <t>No dividends have been declared in respect of the financial period under review.</t>
  </si>
  <si>
    <t>&amp;</t>
  </si>
  <si>
    <t>based on the number of ordinary shares of 170,793,000 shares as at 31 December 2005</t>
  </si>
  <si>
    <t>AS AT</t>
  </si>
  <si>
    <t>The interim financial report should be read in conjunction with the audited financial statements for the year ended 31 December 2005.</t>
  </si>
  <si>
    <t>The Condensed Consolidated Income Statements should be read in conjunction with the audited financial statements for the year ended 31 December 2005 and the accompanying explanatory notes attached to the interim financial statements.</t>
  </si>
  <si>
    <t>The Condensed Consolidated Balance Sheet should be read in conjunction with the audited financial statements for the year ended 31 December 2005 and the accompanying explanatory notes attached to the interim financial statements.</t>
  </si>
  <si>
    <t>The Condensed Consolidated Statement of Changes in Equity should be read in conjunction with the audited financial statements for the year ended 31 December 2005 and the accompanying explanatory notes attached to the interim financial statements.</t>
  </si>
  <si>
    <t>The Condensed Consolidated Cash Flow Statement should be read in conjunction with the audited financial statements for the year ended 31 December 2005 and the accompanying explanatory notes attached to the interim financial statements.</t>
  </si>
  <si>
    <t>The interim financial report has been prepared in accordance with FRS 134: "Interim Financial Reporting" (formerly known as MASB 26) and Appendix 7A of the Listing Requirements of Bursa Malaysia Securities Berhad for the MESDAQ Market.</t>
  </si>
  <si>
    <t>Unsecured - Hire purchase and finance lease payables</t>
  </si>
  <si>
    <t>Net profit for the period (RM'000)</t>
  </si>
  <si>
    <t xml:space="preserve">Equity holders </t>
  </si>
  <si>
    <t xml:space="preserve">The Group does not have any off balance sheet financial instruments as at the date of this report. </t>
  </si>
  <si>
    <t xml:space="preserve">The accounting policies and methods of computation adopted by the Company and its subsidiaries ("Group") in this interim financial statements are consistent with those adopted for the annual audited financial statements for the year ended 31 December 2005 except for the following new/revised Financial Reporting Standards ("FRS") with effective from 1 January 2006:   </t>
  </si>
  <si>
    <t>The Group's operations were not subject to any seasonal or cyclical changes.</t>
  </si>
  <si>
    <r>
      <t>CASH AND CASH EQUIVALENTS AT END OF PERIOD</t>
    </r>
    <r>
      <rPr>
        <sz val="10"/>
        <rFont val="Arial Narrow"/>
        <family val="2"/>
      </rPr>
      <t xml:space="preserve"> (Note A15)</t>
    </r>
  </si>
  <si>
    <t>Accounting policies, Changes in Estimates and Errors</t>
  </si>
  <si>
    <t>The adoption of the new/revised FRS does not give rise to any adjustment to the opening balances of retained profit of the prior and current years or changes in comparatives except for the following:</t>
  </si>
  <si>
    <t>Company's No.: 642619-P</t>
  </si>
  <si>
    <t xml:space="preserve">Not applicable as no profit forecast was published by the Group. </t>
  </si>
  <si>
    <t>Under the FRS 3, any excess of the Group's interest in the net fair value of acquirees' identifiable assets, liabilities and contingent liabilities over cost of acquisitions (previously referred to as "negative goodwill"), after reassessment, is now recognised immediately as profit or loss. Prior to 1 January 2006, negative goodwill was not amortised and tested for impairment. In accordance with the transitional provisions of FRS 3, the negative goodwill as at 1 January 2006 of RM596,006 was derecognised with a corresponding increase in retained earnings.</t>
  </si>
  <si>
    <t>30.6.2006</t>
  </si>
  <si>
    <t>30.6.2005</t>
  </si>
  <si>
    <t>*</t>
  </si>
  <si>
    <t>based on weighted average number of shares of 125,793,000 shares</t>
  </si>
  <si>
    <t>based on weighted average number of shares of 116,030,000 shares</t>
  </si>
  <si>
    <t>based on the number of ordinary shares of 170,793,000 shares as at 30 June 2006</t>
  </si>
  <si>
    <t>Acquisition of subsidiaries, net of cash acquired</t>
  </si>
  <si>
    <t>Repayment of term loan</t>
  </si>
  <si>
    <t>Repayment of hire purchase and lease financing</t>
  </si>
  <si>
    <t>Net cash used in financing activities</t>
  </si>
  <si>
    <t>At 30 June 2006</t>
  </si>
  <si>
    <t>At 1 January 2005</t>
  </si>
  <si>
    <t>At 30 June 2005</t>
  </si>
  <si>
    <t>RM20</t>
  </si>
  <si>
    <t>(Accumulated Losses)/Retained Profits</t>
  </si>
  <si>
    <t>Arising from the acquisition of a subsidiary</t>
  </si>
  <si>
    <t>- Acquisition of subsidiaries</t>
  </si>
  <si>
    <t>- Acquisition of land</t>
  </si>
  <si>
    <t>RM489,911</t>
  </si>
  <si>
    <t>Decrease/(Increase) in inventories</t>
  </si>
  <si>
    <t>Increase in receivables</t>
  </si>
  <si>
    <t>(Decrease)/Increase in payables</t>
  </si>
  <si>
    <t>Dividend payable</t>
  </si>
  <si>
    <t>Appropriation:</t>
  </si>
  <si>
    <t xml:space="preserve">  (0.50 sen (5%) less 28% income tax)</t>
  </si>
  <si>
    <t>For the financial year ending 31 December 2006, the Group expects to penetrate further into the printing, electrical, chemical, aviation and oil and gas industries for its recycling business. To cater for the expected expansion in capacity for its container cleaning business, the Group has acquired four additional lorries and four container cleaning machines from the proceeds raised from its public listing.</t>
  </si>
  <si>
    <t xml:space="preserve">Weighted average number of ordinary </t>
  </si>
  <si>
    <t xml:space="preserve">  shares in issue ('000)</t>
  </si>
  <si>
    <t>24 August 2006</t>
  </si>
  <si>
    <t>- Final dividend payable for the financial</t>
  </si>
  <si>
    <t xml:space="preserve">  year ended 31 December 2005</t>
  </si>
  <si>
    <t>Earnings per share (sen)</t>
  </si>
  <si>
    <t>Issue of ordinary shares:</t>
  </si>
  <si>
    <t>Selangor Darul Ehsan</t>
  </si>
  <si>
    <t>Purpose</t>
  </si>
  <si>
    <t>Proposed Utilisation RM’000</t>
  </si>
  <si>
    <t>Actual Utilisation RM’000</t>
  </si>
  <si>
    <t>Explanations</t>
  </si>
  <si>
    <t>%</t>
  </si>
  <si>
    <t xml:space="preserve">The Group generated revenue of RM3.10 million and profit before taxation ("PBT") of RM1.02 million for the quarter ended 30 June 2006. The revenue of RM3.10 million represents a decrease of 4.9% and the PBT of RM1.02 million represents a decrease of 40.9% as compared to that of the corresponding quarter of the preceding year ended 30 June 2005. The decrease in revenue and PBT for the quarter under review was mainly attributable to the softer demand from the defence industry for the Group's chemical products and increase in the cost of disposal of sludge and cost of chemicals. </t>
  </si>
  <si>
    <t>The effective tax rate for the current year quarter ended 30 June 2006 presented above is higher than the statutory tax rate of 28% mainly due to the effect of certain expenses which are not deductible for tax purposes.</t>
  </si>
  <si>
    <t>To be utilised within 3 years from the date of listing.</t>
  </si>
  <si>
    <t>All the bank borrowings have been paid off as at 31 October 2005. The unutilised amount will be allocated for the working capital of the Tex Cycle Group.</t>
  </si>
  <si>
    <t>Excess listing proceeds due to earlier payment of listing expenses prior to the date of listing. To be utilised for working capital of the Tex Cycle Group.</t>
  </si>
  <si>
    <t>There were no material events subsequent to the current financial quarter ended 30 June 2006 up to the date of this report which is likely to substantially affect the results of the operations of the Company.</t>
  </si>
  <si>
    <t>The Company raised RM9.9 million from its listing on the MESDAQ Market of Bursa Malaysia Securities Berhad on 27 July 2005, which involved a public issue of 45,000,000 new ordinary shares of RM0.10 each in Tex Cycle at an issue price of RM0.22 per share. Details of the utilisation of proceeds as at 30 June 2006 is as follows:</t>
  </si>
  <si>
    <t xml:space="preserve">Balance                     RM’000   </t>
  </si>
  <si>
    <t>Quarterly Report on Results for the 2nd Quarter Ended 30 June 2006</t>
  </si>
  <si>
    <t xml:space="preserve">According to Infocredit D&amp;B (Malaysia) Sdn. Bhd. in their Executive Summary of the Independent Market Research Report for Tex Cycle dated 13 June 2005, the growth of the scheduled waste recycling services industry is still at an early stage and is expected to flourish over the next few years.  In general, business opportunities for environmental services and products grow in tandem with industrial development’s increasing demand for better environmental management.  As such, in Malaysia, there are yet ample business opportunities in the field of prevention and pollution control, clean and appropriate technology.  
</t>
  </si>
  <si>
    <t xml:space="preserve">As for the Group's chemical products business, the Directors of Tex Cycle expect that the demand for chemical products from its defense industry customers will start to pick up in the second half of the year. 
Therefore, the Directors of Tex Cycle expect the Group to continue achieving strong performance for the financial year ending 31 December 2006. </t>
  </si>
  <si>
    <t xml:space="preserve">The Group’s revenue of RM3.10 million for the quarter ended 30 June 2006 represents an increase of 20.7% as compared to that of the preceding quarter. The increase in revenue was mainly attributable to higher demand for the Group's Scheduled Waste recycling services. Meanwhile, the Group’s PBT for the quarter ended 30 June 2006 increased marginally by approximately 0.6%, from RM1.01 million to RM1.02 million as compared to that of the preceding quarter. The marginal increase in PBT as compared to that of revenue is mainly due to the increase of other expenses such as higher repair and maintenance cost and marketing expenses of RM183,000 incurred during the quarter under review. As a result thereof, the PBT margin of 32.8% for the quarter ended 30 June 2006 is lower than that of 39.3% for the quarter ended 31 March 2006. </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</si>
</sst>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NT$&quot;#,##0;\-&quot;NT$&quot;#,##0"/>
    <numFmt numFmtId="173" formatCode="&quot;NT$&quot;#,##0;[Red]\-&quot;NT$&quot;#,##0"/>
    <numFmt numFmtId="174" formatCode="&quot;NT$&quot;#,##0.00;\-&quot;NT$&quot;#,##0.00"/>
    <numFmt numFmtId="175" formatCode="&quot;NT$&quot;#,##0.00;[Red]\-&quot;NT$&quot;#,##0.00"/>
    <numFmt numFmtId="176" formatCode="_-&quot;NT$&quot;* #,##0_-;\-&quot;NT$&quot;* #,##0_-;_-&quot;NT$&quot;* &quot;-&quot;_-;_-@_-"/>
    <numFmt numFmtId="177" formatCode="_-* #,##0_-;\-* #,##0_-;_-* &quot;-&quot;_-;_-@_-"/>
    <numFmt numFmtId="178" formatCode="_-&quot;NT$&quot;* #,##0.00_-;\-&quot;NT$&quot;* #,##0.00_-;_-&quot;NT$&quot;* &quot;-&quot;??_-;_-@_-"/>
    <numFmt numFmtId="179" formatCode="_-* #,##0.00_-;\-* #,##0.00_-;_-* &quot;-&quot;??_-;_-@_-"/>
    <numFmt numFmtId="180" formatCode="&quot;RM&quot;#,##0_);\(&quot;RM&quot;#,##0\)"/>
    <numFmt numFmtId="181" formatCode="&quot;RM&quot;#,##0_);[Red]\(&quot;RM&quot;#,##0\)"/>
    <numFmt numFmtId="182" formatCode="&quot;RM&quot;#,##0.00_);\(&quot;RM&quot;#,##0.00\)"/>
    <numFmt numFmtId="183" formatCode="&quot;RM&quot;#,##0.00_);[Red]\(&quot;RM&quot;#,##0.00\)"/>
    <numFmt numFmtId="184" formatCode="_(&quot;RM&quot;* #,##0_);_(&quot;RM&quot;* \(#,##0\);_(&quot;RM&quot;* &quot;-&quot;_);_(@_)"/>
    <numFmt numFmtId="185" formatCode="_(&quot;RM&quot;* #,##0.00_);_(&quot;RM&quot;* \(#,##0.00\);_(&quot;RM&quot;* &quot;-&quot;??_);_(@_)"/>
    <numFmt numFmtId="186" formatCode="_(* #,##0.0_);_(* \(#,##0.0\);_(* &quot;-&quot;??_);_(@_)"/>
    <numFmt numFmtId="187" formatCode="_(* #,##0_);_(* \(#,##0\);_(* &quot;-&quot;??_);_(@_)"/>
    <numFmt numFmtId="188" formatCode="_(* #,##0.0_);_(* \(#,##0.0\);_(* &quot;-&quot;_);_(@_)"/>
    <numFmt numFmtId="189" formatCode="#,##0.0"/>
    <numFmt numFmtId="190" formatCode="_(* #,##0.0_);_(* \(#,##0.0\);_(* &quot;-&quot;?_);_(@_)"/>
    <numFmt numFmtId="191" formatCode="_(* #,##0.000_);_(* \(#,##0.000\);_(* &quot;-&quot;??_);_(@_)"/>
    <numFmt numFmtId="192" formatCode="_(* #,##0.0000_);_(* \(#,##0.0000\);_(* &quot;-&quot;??_);_(@_)"/>
    <numFmt numFmtId="193" formatCode="0.0%"/>
    <numFmt numFmtId="194" formatCode="0.000%"/>
    <numFmt numFmtId="195" formatCode="0.0000%"/>
    <numFmt numFmtId="196" formatCode="0.00000%"/>
    <numFmt numFmtId="197" formatCode="0.000000%"/>
    <numFmt numFmtId="198" formatCode="0.0000000%"/>
    <numFmt numFmtId="199" formatCode="0.00000000%"/>
    <numFmt numFmtId="200" formatCode="_(* #,##0.00_);_(* \(#,##0.00\);_(* &quot;-&quot;_);_(@_)"/>
    <numFmt numFmtId="201" formatCode="&quot;Yes&quot;;&quot;Yes&quot;;&quot;No&quot;"/>
    <numFmt numFmtId="202" formatCode="&quot;True&quot;;&quot;True&quot;;&quot;False&quot;"/>
    <numFmt numFmtId="203" formatCode="&quot;On&quot;;&quot;On&quot;;&quot;Off&quot;"/>
    <numFmt numFmtId="204" formatCode="0.00000000"/>
    <numFmt numFmtId="205" formatCode="0.0000000"/>
    <numFmt numFmtId="206" formatCode="0.000000"/>
    <numFmt numFmtId="207" formatCode="0.00000"/>
    <numFmt numFmtId="208" formatCode="0.0000"/>
    <numFmt numFmtId="209" formatCode="0.000"/>
    <numFmt numFmtId="210" formatCode="0_);\(0\)"/>
    <numFmt numFmtId="211" formatCode="0.00_);\(0.00\)"/>
    <numFmt numFmtId="212" formatCode="#,##0.000"/>
  </numFmts>
  <fonts count="16">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1"/>
      <name val="Arial Narrow"/>
      <family val="2"/>
    </font>
    <font>
      <sz val="10"/>
      <color indexed="10"/>
      <name val="Arial Narrow"/>
      <family val="2"/>
    </font>
    <font>
      <b/>
      <sz val="10"/>
      <color indexed="10"/>
      <name val="Arial Narrow"/>
      <family val="2"/>
    </font>
    <font>
      <u val="single"/>
      <sz val="15"/>
      <color indexed="12"/>
      <name val="Arial Narrow"/>
      <family val="0"/>
    </font>
    <font>
      <u val="single"/>
      <sz val="15"/>
      <color indexed="36"/>
      <name val="Arial Narrow"/>
      <family val="0"/>
    </font>
    <font>
      <vertAlign val="superscript"/>
      <sz val="10"/>
      <name val="Arial Narrow"/>
      <family val="2"/>
    </font>
    <font>
      <sz val="12"/>
      <name val="Times New Roman"/>
      <family val="1"/>
    </font>
    <font>
      <u val="single"/>
      <sz val="10"/>
      <name val="Arial Narrow"/>
      <family val="2"/>
    </font>
    <font>
      <sz val="10"/>
      <color indexed="14"/>
      <name val="Arial Narrow"/>
      <family val="2"/>
    </font>
    <font>
      <i/>
      <vertAlign val="superscript"/>
      <sz val="10"/>
      <name val="Arial Narrow"/>
      <family val="2"/>
    </font>
  </fonts>
  <fills count="2">
    <fill>
      <patternFill/>
    </fill>
    <fill>
      <patternFill patternType="gray125"/>
    </fill>
  </fills>
  <borders count="15">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216">
    <xf numFmtId="0" fontId="0" fillId="0" borderId="0" xfId="0" applyAlignment="1">
      <alignmen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vertical="center"/>
    </xf>
    <xf numFmtId="0" fontId="1" fillId="0" borderId="0" xfId="0" applyFont="1" applyAlignment="1">
      <alignment/>
    </xf>
    <xf numFmtId="0" fontId="1" fillId="0" borderId="0" xfId="0" applyFont="1" applyAlignment="1">
      <alignment horizontal="center"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 fillId="0" borderId="0" xfId="0" applyFont="1" applyBorder="1" applyAlignment="1">
      <alignment horizontal="left" vertical="center"/>
    </xf>
    <xf numFmtId="187" fontId="0" fillId="0" borderId="0" xfId="15" applyNumberFormat="1" applyFont="1" applyBorder="1" applyAlignment="1">
      <alignment horizontal="center" vertical="center"/>
    </xf>
    <xf numFmtId="187" fontId="0" fillId="0" borderId="1" xfId="15" applyNumberFormat="1" applyFont="1" applyBorder="1" applyAlignment="1">
      <alignment horizontal="center" vertical="center"/>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187" fontId="0" fillId="0" borderId="0" xfId="0" applyNumberFormat="1" applyFont="1" applyBorder="1" applyAlignment="1">
      <alignment horizontal="center" vertical="center"/>
    </xf>
    <xf numFmtId="0" fontId="0" fillId="0" borderId="0" xfId="0" applyFont="1" applyAlignment="1">
      <alignment vertical="top"/>
    </xf>
    <xf numFmtId="0" fontId="0" fillId="0" borderId="0" xfId="0" applyFont="1" applyBorder="1" applyAlignment="1">
      <alignment horizontal="center" vertical="center"/>
    </xf>
    <xf numFmtId="0" fontId="0" fillId="0" borderId="0" xfId="0" applyFont="1" applyBorder="1" applyAlignment="1">
      <alignment vertical="center"/>
    </xf>
    <xf numFmtId="41" fontId="0" fillId="0" borderId="0" xfId="0" applyNumberFormat="1" applyFont="1" applyBorder="1" applyAlignment="1">
      <alignment horizontal="center" vertical="center"/>
    </xf>
    <xf numFmtId="0" fontId="0" fillId="0" borderId="0" xfId="0" applyFont="1" applyAlignment="1">
      <alignment horizontal="justify" vertical="top"/>
    </xf>
    <xf numFmtId="187" fontId="0" fillId="0" borderId="0" xfId="15" applyNumberFormat="1" applyFont="1" applyAlignment="1">
      <alignment/>
    </xf>
    <xf numFmtId="187" fontId="0" fillId="0" borderId="2" xfId="15" applyNumberFormat="1" applyFont="1" applyBorder="1" applyAlignment="1">
      <alignment/>
    </xf>
    <xf numFmtId="0" fontId="0" fillId="0" borderId="0" xfId="0" applyFont="1" applyBorder="1" applyAlignment="1">
      <alignment/>
    </xf>
    <xf numFmtId="0" fontId="0" fillId="0" borderId="0" xfId="0" applyFont="1" applyFill="1" applyAlignment="1">
      <alignment/>
    </xf>
    <xf numFmtId="188" fontId="0" fillId="0" borderId="0" xfId="0" applyNumberFormat="1" applyFont="1" applyBorder="1" applyAlignment="1">
      <alignment horizontal="center" vertical="center"/>
    </xf>
    <xf numFmtId="43" fontId="0" fillId="0" borderId="0" xfId="0" applyNumberFormat="1" applyFont="1" applyBorder="1" applyAlignment="1">
      <alignment horizontal="center" vertical="center"/>
    </xf>
    <xf numFmtId="41" fontId="0" fillId="0" borderId="0" xfId="0" applyNumberFormat="1" applyFont="1" applyAlignment="1">
      <alignment/>
    </xf>
    <xf numFmtId="0" fontId="0" fillId="0" borderId="0" xfId="0" applyFont="1" applyBorder="1" applyAlignment="1">
      <alignment horizontal="left" vertical="center"/>
    </xf>
    <xf numFmtId="0" fontId="0" fillId="0" borderId="0" xfId="0" applyFont="1" applyAlignment="1">
      <alignment horizontal="center" vertical="top"/>
    </xf>
    <xf numFmtId="0" fontId="0" fillId="0" borderId="0" xfId="0" applyFont="1" applyBorder="1" applyAlignment="1">
      <alignment horizontal="center"/>
    </xf>
    <xf numFmtId="41" fontId="0" fillId="0" borderId="1" xfId="0" applyNumberFormat="1" applyFont="1" applyBorder="1" applyAlignment="1">
      <alignment horizontal="center" vertical="center"/>
    </xf>
    <xf numFmtId="187" fontId="0" fillId="0" borderId="3" xfId="15" applyNumberFormat="1" applyFont="1" applyBorder="1" applyAlignment="1">
      <alignment horizontal="center" vertical="center"/>
    </xf>
    <xf numFmtId="0" fontId="0" fillId="0" borderId="0" xfId="0" applyAlignment="1">
      <alignment/>
    </xf>
    <xf numFmtId="187" fontId="0" fillId="0" borderId="2" xfId="15" applyNumberFormat="1" applyFont="1" applyBorder="1" applyAlignment="1">
      <alignment horizontal="center" vertical="center"/>
    </xf>
    <xf numFmtId="0" fontId="0" fillId="0" borderId="0" xfId="0" applyAlignment="1">
      <alignment horizontal="justify" vertical="top" wrapText="1"/>
    </xf>
    <xf numFmtId="187" fontId="0" fillId="0" borderId="0" xfId="15" applyNumberFormat="1" applyFont="1" applyBorder="1" applyAlignment="1">
      <alignment/>
    </xf>
    <xf numFmtId="43" fontId="0" fillId="0" borderId="0" xfId="0" applyNumberFormat="1" applyFont="1" applyAlignment="1">
      <alignment/>
    </xf>
    <xf numFmtId="43" fontId="2" fillId="0" borderId="0" xfId="15" applyFont="1" applyBorder="1" applyAlignment="1">
      <alignment vertical="center"/>
    </xf>
    <xf numFmtId="187" fontId="0" fillId="0" borderId="0" xfId="0" applyNumberFormat="1" applyFont="1" applyAlignment="1">
      <alignment/>
    </xf>
    <xf numFmtId="187" fontId="0" fillId="0" borderId="0" xfId="0" applyNumberFormat="1" applyFont="1" applyBorder="1" applyAlignment="1">
      <alignment/>
    </xf>
    <xf numFmtId="0" fontId="7" fillId="0" borderId="0" xfId="0" applyFont="1" applyAlignment="1">
      <alignment horizontal="justify" vertical="top"/>
    </xf>
    <xf numFmtId="0" fontId="1" fillId="0" borderId="0" xfId="0" applyFont="1" applyFill="1" applyAlignment="1">
      <alignment horizontal="center"/>
    </xf>
    <xf numFmtId="0" fontId="7" fillId="0" borderId="0" xfId="0" applyFont="1" applyFill="1" applyAlignment="1">
      <alignment horizontal="justify" vertical="top" wrapText="1"/>
    </xf>
    <xf numFmtId="43" fontId="7" fillId="0" borderId="0" xfId="0" applyNumberFormat="1" applyFont="1" applyBorder="1" applyAlignment="1">
      <alignment horizontal="center" vertical="center"/>
    </xf>
    <xf numFmtId="43" fontId="11" fillId="0" borderId="0" xfId="0" applyNumberFormat="1" applyFont="1" applyBorder="1" applyAlignment="1">
      <alignment horizontal="right" vertical="top"/>
    </xf>
    <xf numFmtId="43" fontId="11" fillId="0" borderId="0" xfId="0" applyNumberFormat="1" applyFont="1" applyBorder="1" applyAlignment="1">
      <alignment horizontal="left" vertical="top"/>
    </xf>
    <xf numFmtId="0" fontId="0" fillId="0" borderId="0" xfId="0" applyFont="1" applyAlignment="1">
      <alignment horizontal="left"/>
    </xf>
    <xf numFmtId="0" fontId="7" fillId="0" borderId="0" xfId="0" applyFont="1" applyFill="1" applyAlignment="1">
      <alignment/>
    </xf>
    <xf numFmtId="0" fontId="0" fillId="0" borderId="0" xfId="0" applyFont="1" applyFill="1" applyAlignment="1">
      <alignment horizontal="center"/>
    </xf>
    <xf numFmtId="0" fontId="1" fillId="0" borderId="0" xfId="0" applyFont="1" applyFill="1" applyAlignment="1">
      <alignment/>
    </xf>
    <xf numFmtId="187" fontId="0" fillId="0" borderId="0" xfId="15" applyNumberFormat="1" applyFont="1" applyFill="1" applyAlignment="1">
      <alignment horizontal="center"/>
    </xf>
    <xf numFmtId="187" fontId="0" fillId="0" borderId="0" xfId="15" applyNumberFormat="1" applyFont="1" applyFill="1" applyAlignment="1">
      <alignment/>
    </xf>
    <xf numFmtId="0" fontId="0" fillId="0" borderId="0" xfId="0" applyFont="1" applyFill="1" applyAlignment="1">
      <alignment vertical="top"/>
    </xf>
    <xf numFmtId="0" fontId="0" fillId="0" borderId="0" xfId="0" applyFont="1" applyFill="1" applyBorder="1" applyAlignment="1">
      <alignment/>
    </xf>
    <xf numFmtId="187" fontId="0" fillId="0" borderId="3" xfId="15" applyNumberFormat="1" applyFont="1" applyBorder="1" applyAlignment="1">
      <alignment/>
    </xf>
    <xf numFmtId="187" fontId="0" fillId="0" borderId="4" xfId="15" applyNumberFormat="1" applyFont="1" applyFill="1" applyBorder="1" applyAlignment="1">
      <alignment/>
    </xf>
    <xf numFmtId="187" fontId="0" fillId="0" borderId="5" xfId="15" applyNumberFormat="1" applyFont="1" applyBorder="1" applyAlignment="1">
      <alignment/>
    </xf>
    <xf numFmtId="187" fontId="0" fillId="0" borderId="4" xfId="0" applyNumberFormat="1" applyFont="1" applyBorder="1" applyAlignment="1">
      <alignment horizontal="center" vertical="center"/>
    </xf>
    <xf numFmtId="0" fontId="7" fillId="0" borderId="0" xfId="0" applyFont="1" applyFill="1" applyAlignment="1">
      <alignment horizontal="center"/>
    </xf>
    <xf numFmtId="0" fontId="0" fillId="0" borderId="0" xfId="24" applyFont="1" applyAlignment="1">
      <alignment horizontal="justify" vertical="top" wrapText="1"/>
      <protection/>
    </xf>
    <xf numFmtId="0" fontId="8" fillId="0" borderId="0" xfId="0" applyFont="1" applyFill="1" applyAlignment="1">
      <alignment/>
    </xf>
    <xf numFmtId="187" fontId="7" fillId="0" borderId="0" xfId="15" applyNumberFormat="1" applyFont="1" applyFill="1" applyBorder="1" applyAlignment="1">
      <alignment/>
    </xf>
    <xf numFmtId="0" fontId="0" fillId="0" borderId="0" xfId="21" applyFont="1" applyFill="1" applyBorder="1" applyAlignment="1">
      <alignment vertical="center"/>
      <protection/>
    </xf>
    <xf numFmtId="0" fontId="0" fillId="0" borderId="0" xfId="0" applyFont="1" applyAlignment="1">
      <alignment horizontal="justify" vertical="top" wrapText="1"/>
    </xf>
    <xf numFmtId="0" fontId="12" fillId="0" borderId="0" xfId="0" applyFont="1" applyAlignment="1" applyProtection="1">
      <alignment horizontal="left" indent="1"/>
      <protection/>
    </xf>
    <xf numFmtId="187" fontId="0" fillId="0" borderId="0" xfId="15" applyNumberFormat="1" applyFont="1" applyFill="1" applyBorder="1" applyAlignment="1">
      <alignment/>
    </xf>
    <xf numFmtId="187" fontId="0" fillId="0" borderId="0" xfId="15" applyNumberFormat="1" applyFont="1" applyFill="1" applyAlignment="1">
      <alignment horizontal="right"/>
    </xf>
    <xf numFmtId="0" fontId="1" fillId="0" borderId="0" xfId="0" applyFont="1" applyFill="1" applyBorder="1" applyAlignment="1">
      <alignment horizontal="center" vertical="center"/>
    </xf>
    <xf numFmtId="187" fontId="0" fillId="0" borderId="3" xfId="15" applyNumberFormat="1" applyFont="1" applyFill="1" applyBorder="1" applyAlignment="1">
      <alignment/>
    </xf>
    <xf numFmtId="0" fontId="0" fillId="0" borderId="0" xfId="0" applyFont="1" applyFill="1" applyAlignment="1">
      <alignment wrapText="1"/>
    </xf>
    <xf numFmtId="187" fontId="0" fillId="0" borderId="0" xfId="15" applyNumberFormat="1" applyFont="1" applyFill="1" applyBorder="1" applyAlignment="1">
      <alignment horizontal="right"/>
    </xf>
    <xf numFmtId="0" fontId="1" fillId="0" borderId="0" xfId="0" applyFont="1" applyBorder="1" applyAlignment="1">
      <alignment horizontal="center" vertical="top"/>
    </xf>
    <xf numFmtId="0" fontId="0" fillId="0" borderId="0" xfId="0" applyFont="1" applyFill="1" applyAlignment="1">
      <alignment horizontal="justify" vertical="justify"/>
    </xf>
    <xf numFmtId="0" fontId="0" fillId="0" borderId="0" xfId="0" applyFont="1" applyFill="1" applyAlignment="1">
      <alignment horizontal="justify" vertical="justify" wrapText="1"/>
    </xf>
    <xf numFmtId="0" fontId="14" fillId="0" borderId="0" xfId="0" applyFont="1" applyFill="1" applyAlignment="1">
      <alignment horizontal="left" vertical="top" wrapText="1"/>
    </xf>
    <xf numFmtId="0" fontId="0" fillId="0" borderId="0" xfId="0" applyFont="1" applyFill="1" applyAlignment="1">
      <alignment horizontal="right"/>
    </xf>
    <xf numFmtId="0" fontId="14" fillId="0" borderId="0" xfId="0" applyFont="1" applyFill="1" applyAlignment="1">
      <alignment/>
    </xf>
    <xf numFmtId="0" fontId="14" fillId="0" borderId="0" xfId="24" applyFont="1" applyAlignment="1">
      <alignment horizontal="justify" vertical="top" wrapText="1"/>
      <protection/>
    </xf>
    <xf numFmtId="0" fontId="14" fillId="0" borderId="0" xfId="24" applyFont="1" applyAlignment="1">
      <alignment horizontal="left" vertical="top" wrapText="1"/>
      <protection/>
    </xf>
    <xf numFmtId="187" fontId="0" fillId="0" borderId="0" xfId="15" applyNumberFormat="1" applyFont="1" applyBorder="1" applyAlignment="1">
      <alignment horizontal="right" vertical="center"/>
    </xf>
    <xf numFmtId="187" fontId="0" fillId="0" borderId="0" xfId="15" applyNumberFormat="1" applyFont="1" applyAlignment="1">
      <alignment/>
    </xf>
    <xf numFmtId="0" fontId="1" fillId="0" borderId="0" xfId="0" applyFont="1" applyBorder="1" applyAlignment="1">
      <alignment horizontal="right" vertical="center" wrapText="1"/>
    </xf>
    <xf numFmtId="14" fontId="1" fillId="0" borderId="0" xfId="0" applyNumberFormat="1" applyFont="1" applyBorder="1" applyAlignment="1" quotePrefix="1">
      <alignment horizontal="right" vertical="center"/>
    </xf>
    <xf numFmtId="0" fontId="1" fillId="0" borderId="0" xfId="0" applyFont="1" applyBorder="1" applyAlignment="1">
      <alignment horizontal="right" vertical="center"/>
    </xf>
    <xf numFmtId="0" fontId="0" fillId="0" borderId="0" xfId="0" applyFont="1" applyAlignment="1">
      <alignment horizontal="right"/>
    </xf>
    <xf numFmtId="187" fontId="0" fillId="0" borderId="0" xfId="15" applyNumberFormat="1" applyFont="1" applyAlignment="1">
      <alignment horizontal="right"/>
    </xf>
    <xf numFmtId="187" fontId="0" fillId="0" borderId="2" xfId="15" applyNumberFormat="1" applyFont="1" applyBorder="1" applyAlignment="1">
      <alignment horizontal="right"/>
    </xf>
    <xf numFmtId="187" fontId="0" fillId="0" borderId="5" xfId="15" applyNumberFormat="1" applyFont="1" applyBorder="1" applyAlignment="1">
      <alignment horizontal="right"/>
    </xf>
    <xf numFmtId="187" fontId="0" fillId="0" borderId="0" xfId="15" applyNumberFormat="1" applyFont="1" applyBorder="1" applyAlignment="1">
      <alignment horizontal="right"/>
    </xf>
    <xf numFmtId="187" fontId="0" fillId="0" borderId="3" xfId="15" applyNumberFormat="1" applyFont="1" applyBorder="1" applyAlignment="1">
      <alignment horizontal="right"/>
    </xf>
    <xf numFmtId="187" fontId="0" fillId="0" borderId="5" xfId="15" applyNumberFormat="1" applyFont="1" applyFill="1" applyBorder="1" applyAlignment="1">
      <alignment horizontal="right"/>
    </xf>
    <xf numFmtId="187" fontId="0" fillId="0" borderId="5" xfId="0" applyNumberFormat="1" applyFont="1" applyBorder="1" applyAlignment="1">
      <alignment/>
    </xf>
    <xf numFmtId="187" fontId="0" fillId="0" borderId="5" xfId="0" applyNumberFormat="1" applyFont="1" applyBorder="1" applyAlignment="1">
      <alignment horizontal="right"/>
    </xf>
    <xf numFmtId="0" fontId="1" fillId="0" borderId="0" xfId="0" applyFont="1" applyBorder="1" applyAlignment="1">
      <alignment vertical="center"/>
    </xf>
    <xf numFmtId="41" fontId="0" fillId="0" borderId="5" xfId="0" applyNumberFormat="1" applyFont="1" applyBorder="1" applyAlignment="1">
      <alignment horizontal="center" vertical="center"/>
    </xf>
    <xf numFmtId="43" fontId="0" fillId="0" borderId="5" xfId="0" applyNumberFormat="1" applyFont="1" applyFill="1" applyBorder="1" applyAlignment="1">
      <alignment horizontal="center" vertical="center"/>
    </xf>
    <xf numFmtId="0" fontId="1" fillId="0" borderId="0" xfId="23" applyFont="1" applyBorder="1" applyAlignment="1">
      <alignment horizontal="right" vertical="center" wrapText="1"/>
      <protection/>
    </xf>
    <xf numFmtId="0" fontId="1" fillId="0" borderId="0" xfId="0" applyFont="1" applyFill="1" applyBorder="1" applyAlignment="1">
      <alignment horizontal="right" vertical="center" wrapText="1"/>
    </xf>
    <xf numFmtId="0" fontId="1" fillId="0" borderId="0" xfId="0" applyFont="1" applyFill="1" applyAlignment="1">
      <alignment horizontal="right"/>
    </xf>
    <xf numFmtId="0" fontId="1" fillId="0" borderId="0" xfId="0" applyFont="1" applyAlignment="1">
      <alignment horizontal="right"/>
    </xf>
    <xf numFmtId="187" fontId="0" fillId="0" borderId="2" xfId="15" applyNumberFormat="1" applyFont="1" applyBorder="1" applyAlignment="1">
      <alignment horizontal="right" vertical="center"/>
    </xf>
    <xf numFmtId="187" fontId="1" fillId="0" borderId="0" xfId="15" applyNumberFormat="1" applyFont="1" applyBorder="1" applyAlignment="1">
      <alignment horizontal="right" vertical="center"/>
    </xf>
    <xf numFmtId="43" fontId="0" fillId="0" borderId="5" xfId="15" applyNumberFormat="1" applyFont="1" applyFill="1" applyBorder="1" applyAlignment="1">
      <alignment/>
    </xf>
    <xf numFmtId="43" fontId="0" fillId="0" borderId="0" xfId="15" applyNumberFormat="1" applyFont="1" applyFill="1" applyAlignment="1">
      <alignment/>
    </xf>
    <xf numFmtId="0" fontId="1" fillId="0" borderId="0" xfId="0" applyFont="1" applyBorder="1" applyAlignment="1">
      <alignment horizontal="right" vertical="top" wrapText="1"/>
    </xf>
    <xf numFmtId="0" fontId="0" fillId="0" borderId="0" xfId="0" applyFont="1" applyFill="1" applyAlignment="1">
      <alignment horizontal="left" vertical="top"/>
    </xf>
    <xf numFmtId="43" fontId="0" fillId="0" borderId="0" xfId="15" applyFont="1" applyFill="1" applyAlignment="1">
      <alignment/>
    </xf>
    <xf numFmtId="43" fontId="11" fillId="0" borderId="0" xfId="0" applyNumberFormat="1" applyFont="1" applyFill="1" applyBorder="1" applyAlignment="1">
      <alignment horizontal="left" vertical="top"/>
    </xf>
    <xf numFmtId="187" fontId="0" fillId="0" borderId="5" xfId="15" applyNumberFormat="1" applyFont="1" applyFill="1" applyBorder="1" applyAlignment="1">
      <alignment/>
    </xf>
    <xf numFmtId="41" fontId="0" fillId="0" borderId="4" xfId="0" applyNumberFormat="1" applyFont="1" applyBorder="1" applyAlignment="1">
      <alignment horizontal="center" vertical="center"/>
    </xf>
    <xf numFmtId="41" fontId="0" fillId="0" borderId="0" xfId="0" applyNumberFormat="1" applyFont="1" applyBorder="1" applyAlignment="1">
      <alignment horizontal="right" vertical="center"/>
    </xf>
    <xf numFmtId="43" fontId="15" fillId="0" borderId="0" xfId="0" applyNumberFormat="1" applyFont="1" applyFill="1" applyBorder="1" applyAlignment="1">
      <alignment horizontal="left" vertical="top"/>
    </xf>
    <xf numFmtId="0" fontId="2" fillId="0" borderId="0" xfId="0" applyFont="1" applyFill="1" applyAlignment="1">
      <alignment/>
    </xf>
    <xf numFmtId="43" fontId="15" fillId="0" borderId="0" xfId="0" applyNumberFormat="1" applyFont="1" applyBorder="1" applyAlignment="1">
      <alignment horizontal="left" vertical="top"/>
    </xf>
    <xf numFmtId="0" fontId="2" fillId="0" borderId="0" xfId="0" applyFont="1" applyAlignment="1">
      <alignment/>
    </xf>
    <xf numFmtId="0" fontId="0" fillId="0" borderId="0" xfId="0" applyFont="1" applyFill="1" applyAlignment="1">
      <alignment horizontal="left"/>
    </xf>
    <xf numFmtId="43" fontId="0" fillId="0" borderId="0" xfId="15" applyNumberFormat="1" applyFont="1" applyFill="1" applyAlignment="1">
      <alignment horizontal="right"/>
    </xf>
    <xf numFmtId="0" fontId="5" fillId="0" borderId="0" xfId="0" applyFont="1" applyAlignment="1">
      <alignment/>
    </xf>
    <xf numFmtId="0" fontId="5" fillId="0" borderId="0" xfId="0" applyFont="1" applyFill="1" applyAlignment="1">
      <alignment/>
    </xf>
    <xf numFmtId="0" fontId="0" fillId="0" borderId="0" xfId="0" applyFont="1" applyAlignment="1" quotePrefix="1">
      <alignment/>
    </xf>
    <xf numFmtId="0" fontId="0" fillId="0" borderId="0" xfId="0" applyFont="1" applyFill="1" applyBorder="1" applyAlignment="1">
      <alignment vertical="center"/>
    </xf>
    <xf numFmtId="187" fontId="0" fillId="0" borderId="0" xfId="15" applyNumberFormat="1" applyFont="1" applyFill="1" applyAlignment="1">
      <alignment horizontal="left"/>
    </xf>
    <xf numFmtId="0" fontId="0" fillId="0" borderId="5" xfId="0" applyFont="1" applyFill="1" applyBorder="1" applyAlignment="1">
      <alignment/>
    </xf>
    <xf numFmtId="0" fontId="0" fillId="0" borderId="5" xfId="0" applyFont="1" applyBorder="1" applyAlignment="1">
      <alignment/>
    </xf>
    <xf numFmtId="0" fontId="2" fillId="0" borderId="0" xfId="0" applyFont="1" applyBorder="1" applyAlignment="1">
      <alignment horizontal="justify" vertical="justify"/>
    </xf>
    <xf numFmtId="0" fontId="0" fillId="0" borderId="0" xfId="0" applyFont="1" applyFill="1" applyBorder="1" applyAlignment="1">
      <alignment vertical="top" wrapText="1"/>
    </xf>
    <xf numFmtId="0" fontId="0" fillId="0" borderId="0" xfId="0" applyFont="1" applyBorder="1" applyAlignment="1">
      <alignment horizontal="justify" vertical="top" wrapText="1"/>
    </xf>
    <xf numFmtId="187" fontId="0" fillId="0" borderId="0" xfId="0" applyNumberFormat="1" applyFont="1" applyBorder="1" applyAlignment="1">
      <alignment vertical="top" wrapText="1"/>
    </xf>
    <xf numFmtId="0" fontId="1" fillId="0" borderId="6" xfId="0" applyFont="1" applyFill="1" applyBorder="1" applyAlignment="1">
      <alignment horizontal="right" vertical="top"/>
    </xf>
    <xf numFmtId="0" fontId="1" fillId="0" borderId="7" xfId="0" applyFont="1" applyBorder="1" applyAlignment="1">
      <alignment horizontal="right" vertical="top" wrapText="1"/>
    </xf>
    <xf numFmtId="0" fontId="0" fillId="0" borderId="4" xfId="0" applyFont="1" applyFill="1" applyBorder="1" applyAlignment="1">
      <alignment vertical="top" wrapText="1"/>
    </xf>
    <xf numFmtId="187" fontId="0" fillId="0" borderId="8" xfId="0" applyNumberFormat="1" applyFont="1" applyBorder="1" applyAlignment="1">
      <alignment vertical="top" wrapText="1"/>
    </xf>
    <xf numFmtId="0" fontId="0" fillId="0" borderId="9" xfId="0" applyFont="1" applyFill="1" applyBorder="1" applyAlignment="1">
      <alignment vertical="top" wrapText="1"/>
    </xf>
    <xf numFmtId="186" fontId="0" fillId="0" borderId="10" xfId="15" applyNumberFormat="1" applyFont="1" applyBorder="1" applyAlignment="1">
      <alignment horizontal="justify" vertical="top" wrapText="1"/>
    </xf>
    <xf numFmtId="0" fontId="0" fillId="0" borderId="4" xfId="0" applyFont="1" applyFill="1" applyBorder="1" applyAlignment="1">
      <alignment/>
    </xf>
    <xf numFmtId="0" fontId="0" fillId="0" borderId="10" xfId="0" applyFont="1" applyBorder="1" applyAlignment="1">
      <alignment horizontal="justify" vertical="top" wrapText="1"/>
    </xf>
    <xf numFmtId="187" fontId="7" fillId="0" borderId="4" xfId="15" applyNumberFormat="1" applyFont="1" applyFill="1" applyBorder="1" applyAlignment="1">
      <alignment/>
    </xf>
    <xf numFmtId="0" fontId="1" fillId="0" borderId="9" xfId="0" applyFont="1" applyFill="1" applyBorder="1" applyAlignment="1">
      <alignment/>
    </xf>
    <xf numFmtId="0" fontId="1" fillId="0" borderId="4" xfId="0" applyFont="1" applyFill="1" applyBorder="1" applyAlignment="1">
      <alignment/>
    </xf>
    <xf numFmtId="0" fontId="1" fillId="0" borderId="10" xfId="0" applyFont="1" applyFill="1" applyBorder="1" applyAlignment="1">
      <alignment/>
    </xf>
    <xf numFmtId="0" fontId="0" fillId="0" borderId="1" xfId="0" applyFont="1" applyFill="1" applyBorder="1" applyAlignment="1">
      <alignment vertical="top"/>
    </xf>
    <xf numFmtId="0" fontId="1" fillId="0" borderId="11" xfId="0" applyFont="1" applyBorder="1" applyAlignment="1">
      <alignment horizontal="right" vertical="top" wrapText="1"/>
    </xf>
    <xf numFmtId="187" fontId="0" fillId="0" borderId="11" xfId="15" applyNumberFormat="1" applyFont="1" applyFill="1" applyBorder="1" applyAlignment="1">
      <alignment vertical="top" wrapText="1"/>
    </xf>
    <xf numFmtId="187" fontId="0" fillId="0" borderId="11" xfId="15" applyNumberFormat="1" applyFont="1" applyBorder="1" applyAlignment="1">
      <alignment vertical="top"/>
    </xf>
    <xf numFmtId="187" fontId="0" fillId="0" borderId="12" xfId="15" applyNumberFormat="1" applyFont="1" applyBorder="1" applyAlignment="1">
      <alignment vertical="top"/>
    </xf>
    <xf numFmtId="186" fontId="0" fillId="0" borderId="13" xfId="15" applyNumberFormat="1" applyFont="1" applyBorder="1" applyAlignment="1">
      <alignment horizontal="justify" vertical="top" wrapText="1"/>
    </xf>
    <xf numFmtId="41" fontId="0" fillId="0" borderId="0" xfId="0" applyNumberFormat="1" applyFont="1" applyFill="1" applyBorder="1" applyAlignment="1">
      <alignment/>
    </xf>
    <xf numFmtId="41" fontId="0" fillId="0" borderId="0" xfId="0" applyNumberFormat="1" applyFont="1" applyBorder="1" applyAlignment="1">
      <alignment/>
    </xf>
    <xf numFmtId="187" fontId="0" fillId="0" borderId="13" xfId="15" applyNumberFormat="1" applyFont="1" applyBorder="1" applyAlignment="1">
      <alignment vertical="top" wrapText="1"/>
    </xf>
    <xf numFmtId="187" fontId="0" fillId="0" borderId="12" xfId="15" applyNumberFormat="1" applyFont="1" applyFill="1" applyBorder="1" applyAlignment="1">
      <alignment vertical="top" wrapText="1"/>
    </xf>
    <xf numFmtId="187" fontId="0" fillId="0" borderId="10" xfId="0" applyNumberFormat="1" applyFont="1" applyBorder="1" applyAlignment="1">
      <alignment vertical="top" wrapText="1"/>
    </xf>
    <xf numFmtId="0" fontId="0" fillId="0" borderId="9" xfId="0" applyFont="1" applyFill="1" applyBorder="1" applyAlignment="1">
      <alignment/>
    </xf>
    <xf numFmtId="0" fontId="1" fillId="0" borderId="7" xfId="0" applyFont="1" applyFill="1" applyBorder="1" applyAlignment="1">
      <alignment horizontal="right" vertical="top" wrapText="1"/>
    </xf>
    <xf numFmtId="0" fontId="0" fillId="0" borderId="0" xfId="0" applyFont="1" applyFill="1" applyAlignment="1">
      <alignment horizontal="justify" vertical="top"/>
    </xf>
    <xf numFmtId="187" fontId="0" fillId="0" borderId="0" xfId="15" applyNumberFormat="1" applyFont="1" applyBorder="1" applyAlignment="1">
      <alignment horizontal="justify" vertical="top" wrapText="1"/>
    </xf>
    <xf numFmtId="0" fontId="0" fillId="0" borderId="0" xfId="0" applyFont="1" applyBorder="1" applyAlignment="1">
      <alignment horizontal="justify" vertical="top" wrapText="1"/>
    </xf>
    <xf numFmtId="187" fontId="0" fillId="0" borderId="0" xfId="15" applyNumberFormat="1" applyFont="1" applyBorder="1" applyAlignment="1">
      <alignment vertical="top" wrapText="1"/>
    </xf>
    <xf numFmtId="43" fontId="0" fillId="0" borderId="0" xfId="15" applyFont="1" applyBorder="1" applyAlignment="1">
      <alignment horizontal="justify" vertical="top" wrapText="1"/>
    </xf>
    <xf numFmtId="0" fontId="1" fillId="0" borderId="0" xfId="0" applyFont="1" applyBorder="1" applyAlignment="1">
      <alignment horizontal="right" vertical="top" wrapText="1"/>
    </xf>
    <xf numFmtId="0" fontId="0" fillId="0" borderId="0" xfId="0" applyFont="1" applyFill="1" applyAlignment="1">
      <alignment horizontal="justify" vertical="justify" wrapText="1"/>
    </xf>
    <xf numFmtId="0" fontId="0" fillId="0" borderId="0" xfId="0" applyFont="1" applyAlignment="1">
      <alignment horizontal="justify" vertical="top"/>
    </xf>
    <xf numFmtId="0" fontId="1" fillId="0" borderId="0" xfId="0" applyFont="1" applyAlignment="1">
      <alignment horizontal="justify" vertical="top"/>
    </xf>
    <xf numFmtId="0" fontId="0" fillId="0" borderId="0" xfId="0" applyAlignment="1">
      <alignment horizontal="justify" vertical="top"/>
    </xf>
    <xf numFmtId="0" fontId="0" fillId="0" borderId="0" xfId="0" applyFont="1" applyFill="1" applyAlignment="1">
      <alignment horizontal="justify" vertical="justify"/>
    </xf>
    <xf numFmtId="0" fontId="0" fillId="0" borderId="0" xfId="0" applyFont="1" applyAlignment="1">
      <alignment horizontal="left" vertical="top"/>
    </xf>
    <xf numFmtId="0" fontId="3"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4" xfId="0" applyFont="1" applyFill="1" applyBorder="1" applyAlignment="1">
      <alignment horizontal="center" vertical="center" wrapText="1"/>
    </xf>
    <xf numFmtId="0" fontId="0" fillId="0" borderId="0" xfId="22" applyFont="1" applyAlignment="1">
      <alignment horizontal="justify" vertical="top" wrapText="1"/>
      <protection/>
    </xf>
    <xf numFmtId="0" fontId="0" fillId="0" borderId="0" xfId="22" applyAlignment="1">
      <alignment horizontal="justify" vertical="top" wrapText="1"/>
      <protection/>
    </xf>
    <xf numFmtId="0" fontId="0" fillId="0" borderId="0" xfId="24" applyFont="1" applyAlignment="1">
      <alignment horizontal="justify" vertical="top" wrapText="1"/>
      <protection/>
    </xf>
    <xf numFmtId="0" fontId="0" fillId="0" borderId="0" xfId="0" applyFont="1" applyAlignment="1">
      <alignment horizontal="justify" vertical="top" wrapText="1"/>
    </xf>
    <xf numFmtId="0" fontId="1" fillId="0" borderId="0" xfId="0" applyFont="1" applyAlignment="1">
      <alignment horizontal="justify" vertical="top" wrapText="1"/>
    </xf>
    <xf numFmtId="0" fontId="14" fillId="0" borderId="0" xfId="24" applyFont="1" applyAlignment="1">
      <alignment horizontal="justify" vertical="top" wrapText="1"/>
      <protection/>
    </xf>
    <xf numFmtId="0" fontId="4" fillId="0" borderId="0" xfId="0" applyFont="1" applyAlignment="1">
      <alignment horizontal="center" vertical="center"/>
    </xf>
    <xf numFmtId="0" fontId="5" fillId="0" borderId="0" xfId="0" applyFont="1" applyAlignment="1">
      <alignment horizontal="center" vertical="center"/>
    </xf>
    <xf numFmtId="0" fontId="2" fillId="0" borderId="0" xfId="0" applyFont="1" applyBorder="1" applyAlignment="1">
      <alignment horizontal="left" vertical="justify"/>
    </xf>
    <xf numFmtId="0" fontId="0" fillId="0" borderId="0" xfId="0" applyFont="1" applyFill="1" applyAlignment="1">
      <alignment horizontal="justify" vertical="top" wrapText="1"/>
    </xf>
    <xf numFmtId="0" fontId="3" fillId="0" borderId="0" xfId="0" applyFont="1" applyFill="1" applyAlignment="1">
      <alignment horizontal="center" vertical="center"/>
    </xf>
    <xf numFmtId="0" fontId="3" fillId="0" borderId="5" xfId="0" applyFont="1" applyBorder="1" applyAlignment="1">
      <alignment horizontal="center" vertical="center"/>
    </xf>
    <xf numFmtId="0" fontId="0" fillId="0" borderId="0" xfId="0" applyFont="1" applyFill="1" applyAlignment="1">
      <alignment horizontal="justify" wrapText="1"/>
    </xf>
    <xf numFmtId="0" fontId="1" fillId="0" borderId="0" xfId="0" applyFont="1" applyFill="1" applyAlignment="1">
      <alignment horizontal="center" vertical="top"/>
    </xf>
    <xf numFmtId="0" fontId="0" fillId="0" borderId="0" xfId="0" applyFont="1" applyFill="1" applyAlignment="1">
      <alignment horizontal="center"/>
    </xf>
    <xf numFmtId="0" fontId="0" fillId="0" borderId="0" xfId="0" applyFont="1" applyAlignment="1">
      <alignment wrapText="1"/>
    </xf>
    <xf numFmtId="0" fontId="0" fillId="0" borderId="0" xfId="0"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21" applyFont="1" applyAlignment="1">
      <alignment horizontal="justify" vertical="top" wrapText="1"/>
      <protection/>
    </xf>
    <xf numFmtId="0" fontId="4" fillId="0" borderId="0" xfId="0" applyFont="1" applyAlignment="1">
      <alignment horizontal="center" vertical="top"/>
    </xf>
    <xf numFmtId="0" fontId="5" fillId="0" borderId="0" xfId="0" applyFont="1" applyAlignment="1">
      <alignment horizontal="center" vertical="top"/>
    </xf>
    <xf numFmtId="0" fontId="0" fillId="0" borderId="0" xfId="0" applyFont="1" applyAlignment="1">
      <alignment horizontal="center" vertical="top"/>
    </xf>
    <xf numFmtId="0" fontId="3" fillId="0" borderId="5" xfId="0" applyFont="1" applyBorder="1" applyAlignment="1">
      <alignment horizontal="center" vertical="top"/>
    </xf>
    <xf numFmtId="0" fontId="0" fillId="0" borderId="5" xfId="0" applyFont="1" applyBorder="1" applyAlignment="1">
      <alignment horizontal="center" vertical="top"/>
    </xf>
    <xf numFmtId="0" fontId="6" fillId="0" borderId="0" xfId="0" applyFont="1" applyAlignment="1">
      <alignment horizontal="center" vertical="top"/>
    </xf>
    <xf numFmtId="0" fontId="3" fillId="0" borderId="0" xfId="0" applyFont="1" applyFill="1" applyAlignment="1">
      <alignment horizontal="center" vertical="top"/>
    </xf>
    <xf numFmtId="0" fontId="0" fillId="0" borderId="0" xfId="0" applyFont="1" applyAlignment="1">
      <alignment horizontal="justify"/>
    </xf>
    <xf numFmtId="0" fontId="13" fillId="0" borderId="0" xfId="0" applyFont="1" applyFill="1" applyAlignment="1">
      <alignment wrapText="1"/>
    </xf>
    <xf numFmtId="0" fontId="0" fillId="0" borderId="0" xfId="0" applyFont="1" applyFill="1" applyAlignment="1">
      <alignment horizontal="left" vertical="top" wrapText="1"/>
    </xf>
    <xf numFmtId="0" fontId="0" fillId="0" borderId="12" xfId="0" applyFont="1" applyFill="1" applyBorder="1" applyAlignment="1">
      <alignment horizontal="justify" vertical="top" wrapText="1"/>
    </xf>
    <xf numFmtId="0" fontId="0" fillId="0" borderId="1" xfId="0" applyFont="1" applyFill="1" applyBorder="1" applyAlignment="1">
      <alignment horizontal="justify" vertical="top" wrapText="1"/>
    </xf>
    <xf numFmtId="0" fontId="0" fillId="0" borderId="13" xfId="0" applyFont="1" applyFill="1" applyBorder="1" applyAlignment="1">
      <alignment horizontal="justify" vertical="top" wrapText="1"/>
    </xf>
    <xf numFmtId="187" fontId="0" fillId="0" borderId="12" xfId="15" applyNumberFormat="1" applyFont="1" applyBorder="1" applyAlignment="1">
      <alignment horizontal="center" vertical="top" wrapText="1"/>
    </xf>
    <xf numFmtId="187" fontId="0" fillId="0" borderId="1" xfId="15" applyNumberFormat="1" applyFont="1" applyBorder="1" applyAlignment="1">
      <alignment horizontal="center" vertical="top" wrapText="1"/>
    </xf>
    <xf numFmtId="187" fontId="0" fillId="0" borderId="13" xfId="15" applyNumberFormat="1" applyFont="1" applyBorder="1" applyAlignment="1">
      <alignment horizontal="center" vertical="top" wrapText="1"/>
    </xf>
    <xf numFmtId="0" fontId="0" fillId="0" borderId="0" xfId="0" applyFont="1" applyFill="1" applyAlignment="1">
      <alignment horizontal="left" vertical="top"/>
    </xf>
    <xf numFmtId="15" fontId="0" fillId="0" borderId="0" xfId="0" applyNumberFormat="1" applyFont="1" applyFill="1" applyAlignment="1" quotePrefix="1">
      <alignment horizontal="left"/>
    </xf>
    <xf numFmtId="0" fontId="0" fillId="0" borderId="0" xfId="0" applyFont="1" applyFill="1" applyAlignment="1">
      <alignment horizontal="left"/>
    </xf>
    <xf numFmtId="0" fontId="0" fillId="0" borderId="0" xfId="0" applyFont="1" applyAlignment="1">
      <alignment horizontal="center"/>
    </xf>
    <xf numFmtId="0" fontId="0" fillId="0" borderId="0" xfId="0" applyFont="1" applyAlignment="1">
      <alignment horizontal="left"/>
    </xf>
    <xf numFmtId="0" fontId="0" fillId="0" borderId="11" xfId="0" applyFont="1" applyFill="1" applyBorder="1" applyAlignment="1">
      <alignment horizontal="left" vertical="top" wrapText="1"/>
    </xf>
    <xf numFmtId="0" fontId="1" fillId="0" borderId="12" xfId="0" applyFont="1" applyBorder="1" applyAlignment="1">
      <alignment horizontal="center" vertical="top" wrapText="1"/>
    </xf>
    <xf numFmtId="0" fontId="1" fillId="0" borderId="1" xfId="0" applyFont="1" applyBorder="1" applyAlignment="1">
      <alignment horizontal="center" vertical="top" wrapText="1"/>
    </xf>
    <xf numFmtId="0" fontId="1" fillId="0" borderId="13" xfId="0" applyFont="1" applyBorder="1" applyAlignment="1">
      <alignment horizontal="center" vertical="top" wrapText="1"/>
    </xf>
    <xf numFmtId="0" fontId="1" fillId="0" borderId="6" xfId="0" applyFont="1" applyBorder="1" applyAlignment="1">
      <alignment horizontal="center" vertical="top" wrapText="1"/>
    </xf>
    <xf numFmtId="0" fontId="1" fillId="0" borderId="3" xfId="0" applyFont="1" applyBorder="1" applyAlignment="1">
      <alignment horizontal="center" vertical="top" wrapText="1"/>
    </xf>
    <xf numFmtId="0" fontId="1" fillId="0" borderId="7" xfId="0" applyFont="1" applyBorder="1" applyAlignment="1">
      <alignment horizontal="center" vertical="top" wrapText="1"/>
    </xf>
  </cellXfs>
  <cellStyles count="12">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Normal_Sheet3" xfId="23"/>
    <cellStyle name="Normal_Sheet5"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55"/>
  <sheetViews>
    <sheetView workbookViewId="0" topLeftCell="A37">
      <selection activeCell="A4" sqref="A4:K4"/>
    </sheetView>
  </sheetViews>
  <sheetFormatPr defaultColWidth="9.33203125" defaultRowHeight="12.75"/>
  <cols>
    <col min="1" max="3" width="3.83203125" style="12" customWidth="1"/>
    <col min="4" max="4" width="22.33203125" style="12" customWidth="1"/>
    <col min="5" max="5" width="18.5" style="12" customWidth="1"/>
    <col min="6" max="6" width="2.33203125" style="12" customWidth="1"/>
    <col min="7" max="7" width="18.5" style="12" customWidth="1"/>
    <col min="8" max="8" width="1.83203125" style="12" customWidth="1"/>
    <col min="9" max="9" width="18.5" style="12" customWidth="1"/>
    <col min="10" max="10" width="2.33203125" style="12" customWidth="1"/>
    <col min="11" max="11" width="18.5" style="12" customWidth="1"/>
    <col min="12" max="12" width="3.16015625" style="12" customWidth="1"/>
    <col min="13" max="16384" width="9.33203125" style="12" customWidth="1"/>
  </cols>
  <sheetData>
    <row r="1" spans="1:11" ht="19.5" customHeight="1">
      <c r="A1" s="174" t="s">
        <v>91</v>
      </c>
      <c r="B1" s="174"/>
      <c r="C1" s="174"/>
      <c r="D1" s="174"/>
      <c r="E1" s="174"/>
      <c r="F1" s="174"/>
      <c r="G1" s="174"/>
      <c r="H1" s="174"/>
      <c r="I1" s="174"/>
      <c r="J1" s="174"/>
      <c r="K1" s="174"/>
    </row>
    <row r="2" spans="1:11" ht="9.75" customHeight="1">
      <c r="A2" s="175" t="s">
        <v>224</v>
      </c>
      <c r="B2" s="175"/>
      <c r="C2" s="175"/>
      <c r="D2" s="175"/>
      <c r="E2" s="175"/>
      <c r="F2" s="175"/>
      <c r="G2" s="175"/>
      <c r="H2" s="175"/>
      <c r="I2" s="175"/>
      <c r="J2" s="175"/>
      <c r="K2" s="175"/>
    </row>
    <row r="3" spans="1:11" ht="9.75" customHeight="1">
      <c r="A3" s="175" t="s">
        <v>8</v>
      </c>
      <c r="B3" s="175"/>
      <c r="C3" s="175"/>
      <c r="D3" s="175"/>
      <c r="E3" s="175"/>
      <c r="F3" s="175"/>
      <c r="G3" s="175"/>
      <c r="H3" s="175"/>
      <c r="I3" s="175"/>
      <c r="J3" s="175"/>
      <c r="K3" s="175"/>
    </row>
    <row r="4" spans="1:23" ht="19.5" customHeight="1">
      <c r="A4" s="165" t="s">
        <v>274</v>
      </c>
      <c r="B4" s="165"/>
      <c r="C4" s="165"/>
      <c r="D4" s="165"/>
      <c r="E4" s="165"/>
      <c r="F4" s="165"/>
      <c r="G4" s="165"/>
      <c r="H4" s="165"/>
      <c r="I4" s="165"/>
      <c r="J4" s="165"/>
      <c r="K4" s="165"/>
      <c r="M4" s="165"/>
      <c r="N4" s="165"/>
      <c r="O4" s="165"/>
      <c r="P4" s="165"/>
      <c r="Q4" s="165"/>
      <c r="R4" s="165"/>
      <c r="S4" s="165"/>
      <c r="T4" s="165"/>
      <c r="U4" s="165"/>
      <c r="V4" s="165"/>
      <c r="W4" s="165"/>
    </row>
    <row r="5" spans="1:11" ht="19.5" customHeight="1" thickBot="1">
      <c r="A5" s="165" t="s">
        <v>142</v>
      </c>
      <c r="B5" s="165"/>
      <c r="C5" s="165"/>
      <c r="D5" s="165"/>
      <c r="E5" s="165"/>
      <c r="F5" s="165"/>
      <c r="G5" s="165"/>
      <c r="H5" s="165"/>
      <c r="I5" s="165"/>
      <c r="J5" s="165"/>
      <c r="K5" s="165"/>
    </row>
    <row r="6" spans="1:11" ht="12.75">
      <c r="A6" s="167" t="s">
        <v>18</v>
      </c>
      <c r="B6" s="167"/>
      <c r="C6" s="167"/>
      <c r="D6" s="167"/>
      <c r="E6" s="167"/>
      <c r="F6" s="167"/>
      <c r="G6" s="167"/>
      <c r="H6" s="167"/>
      <c r="I6" s="167"/>
      <c r="J6" s="167"/>
      <c r="K6" s="167"/>
    </row>
    <row r="7" spans="1:11" ht="12.75">
      <c r="A7" s="6"/>
      <c r="B7" s="6"/>
      <c r="C7" s="6"/>
      <c r="D7" s="6"/>
      <c r="E7" s="6"/>
      <c r="F7" s="6"/>
      <c r="G7" s="6"/>
      <c r="H7" s="6"/>
      <c r="I7" s="6"/>
      <c r="J7" s="6"/>
      <c r="K7" s="6"/>
    </row>
    <row r="8" spans="1:11" ht="15" customHeight="1">
      <c r="A8" s="16"/>
      <c r="B8" s="16"/>
      <c r="C8" s="17"/>
      <c r="D8" s="17"/>
      <c r="E8" s="166" t="s">
        <v>1</v>
      </c>
      <c r="F8" s="166"/>
      <c r="G8" s="166"/>
      <c r="H8" s="1"/>
      <c r="I8" s="166" t="s">
        <v>2</v>
      </c>
      <c r="J8" s="166"/>
      <c r="K8" s="166"/>
    </row>
    <row r="9" spans="1:11" ht="38.25">
      <c r="A9" s="16"/>
      <c r="B9" s="16"/>
      <c r="C9" s="17"/>
      <c r="D9" s="17"/>
      <c r="E9" s="104" t="s">
        <v>3</v>
      </c>
      <c r="F9" s="1"/>
      <c r="G9" s="104" t="s">
        <v>179</v>
      </c>
      <c r="H9" s="1"/>
      <c r="I9" s="104" t="s">
        <v>4</v>
      </c>
      <c r="J9" s="1"/>
      <c r="K9" s="104" t="s">
        <v>180</v>
      </c>
    </row>
    <row r="10" spans="1:11" ht="15" customHeight="1">
      <c r="A10" s="16"/>
      <c r="B10" s="16"/>
      <c r="C10" s="17"/>
      <c r="D10" s="17"/>
      <c r="E10" s="82" t="s">
        <v>227</v>
      </c>
      <c r="F10" s="82"/>
      <c r="G10" s="82" t="s">
        <v>228</v>
      </c>
      <c r="H10" s="82"/>
      <c r="I10" s="82" t="str">
        <f>+E10</f>
        <v>30.6.2006</v>
      </c>
      <c r="J10" s="82"/>
      <c r="K10" s="82" t="str">
        <f>+G10</f>
        <v>30.6.2005</v>
      </c>
    </row>
    <row r="11" spans="1:11" ht="15" customHeight="1">
      <c r="A11" s="16"/>
      <c r="B11" s="16"/>
      <c r="C11" s="17"/>
      <c r="D11" s="17"/>
      <c r="E11" s="83" t="s">
        <v>146</v>
      </c>
      <c r="F11" s="83"/>
      <c r="G11" s="83" t="s">
        <v>146</v>
      </c>
      <c r="H11" s="83"/>
      <c r="I11" s="83" t="s">
        <v>146</v>
      </c>
      <c r="J11" s="83"/>
      <c r="K11" s="83" t="s">
        <v>146</v>
      </c>
    </row>
    <row r="12" ht="12.75">
      <c r="G12" s="84"/>
    </row>
    <row r="13" spans="1:11" ht="12.75">
      <c r="A13" s="12" t="s">
        <v>15</v>
      </c>
      <c r="E13" s="20">
        <v>3103</v>
      </c>
      <c r="G13" s="85">
        <v>3262</v>
      </c>
      <c r="I13" s="20">
        <f>2570+E13</f>
        <v>5673</v>
      </c>
      <c r="K13" s="85">
        <v>5717</v>
      </c>
    </row>
    <row r="14" spans="5:11" ht="12.75">
      <c r="E14" s="20"/>
      <c r="G14" s="85"/>
      <c r="I14" s="20"/>
      <c r="K14" s="85"/>
    </row>
    <row r="15" spans="1:11" ht="12.75">
      <c r="A15" s="12" t="s">
        <v>92</v>
      </c>
      <c r="E15" s="21">
        <v>-1063</v>
      </c>
      <c r="G15" s="86">
        <v>-642</v>
      </c>
      <c r="I15" s="21">
        <f>-808+E15</f>
        <v>-1871</v>
      </c>
      <c r="K15" s="86">
        <v>-1220</v>
      </c>
    </row>
    <row r="16" spans="5:11" ht="12.75">
      <c r="E16" s="20"/>
      <c r="G16" s="85"/>
      <c r="I16" s="20"/>
      <c r="K16" s="85"/>
    </row>
    <row r="17" spans="1:11" ht="12.75">
      <c r="A17" s="4" t="s">
        <v>93</v>
      </c>
      <c r="E17" s="20">
        <f>SUM(E13:E15)</f>
        <v>2040</v>
      </c>
      <c r="G17" s="20">
        <f>SUM(G13:G15)</f>
        <v>2620</v>
      </c>
      <c r="I17" s="20">
        <f>SUM(I13:I15)</f>
        <v>3802</v>
      </c>
      <c r="K17" s="20">
        <f>SUM(K13:K15)</f>
        <v>4497</v>
      </c>
    </row>
    <row r="18" spans="5:11" ht="12.75">
      <c r="E18" s="20"/>
      <c r="G18" s="85"/>
      <c r="I18" s="20"/>
      <c r="K18" s="85"/>
    </row>
    <row r="19" spans="1:11" ht="12.75">
      <c r="A19" s="12" t="s">
        <v>148</v>
      </c>
      <c r="E19" s="20">
        <v>247</v>
      </c>
      <c r="G19" s="85" t="s">
        <v>128</v>
      </c>
      <c r="I19" s="20">
        <f>164+E19</f>
        <v>411</v>
      </c>
      <c r="K19" s="88" t="s">
        <v>128</v>
      </c>
    </row>
    <row r="20" spans="5:11" ht="12.75">
      <c r="E20" s="20"/>
      <c r="G20" s="85"/>
      <c r="I20" s="20"/>
      <c r="K20" s="85"/>
    </row>
    <row r="21" spans="1:11" ht="12.75">
      <c r="A21" s="12" t="s">
        <v>94</v>
      </c>
      <c r="E21" s="20">
        <v>-122</v>
      </c>
      <c r="G21" s="85">
        <v>-96</v>
      </c>
      <c r="I21" s="20">
        <f>-90+E21</f>
        <v>-212</v>
      </c>
      <c r="K21" s="88">
        <v>-205</v>
      </c>
    </row>
    <row r="22" spans="5:11" ht="12.75">
      <c r="E22" s="20"/>
      <c r="G22" s="85"/>
      <c r="I22" s="20"/>
      <c r="K22" s="85"/>
    </row>
    <row r="23" spans="1:11" ht="12.75">
      <c r="A23" s="12" t="s">
        <v>95</v>
      </c>
      <c r="E23" s="20">
        <f>-734+1</f>
        <v>-733</v>
      </c>
      <c r="G23" s="85">
        <v>-514</v>
      </c>
      <c r="I23" s="20">
        <f>-610+E23</f>
        <v>-1343</v>
      </c>
      <c r="K23" s="88">
        <v>-1135</v>
      </c>
    </row>
    <row r="24" spans="5:11" ht="12.75">
      <c r="E24" s="20"/>
      <c r="G24" s="85"/>
      <c r="I24" s="20"/>
      <c r="K24" s="85"/>
    </row>
    <row r="25" spans="1:11" ht="12.75">
      <c r="A25" s="12" t="s">
        <v>149</v>
      </c>
      <c r="E25" s="51">
        <v>-431</v>
      </c>
      <c r="G25" s="85">
        <v>-261</v>
      </c>
      <c r="I25" s="20">
        <f>-229+E25</f>
        <v>-660</v>
      </c>
      <c r="K25" s="85">
        <v>-526</v>
      </c>
    </row>
    <row r="26" spans="5:11" ht="12.75">
      <c r="E26" s="20"/>
      <c r="G26" s="85"/>
      <c r="H26" s="22"/>
      <c r="I26" s="20"/>
      <c r="K26" s="85"/>
    </row>
    <row r="27" spans="1:11" ht="12.75">
      <c r="A27" s="12" t="s">
        <v>147</v>
      </c>
      <c r="E27" s="20">
        <v>19</v>
      </c>
      <c r="G27" s="85">
        <v>5</v>
      </c>
      <c r="H27" s="22"/>
      <c r="I27" s="20">
        <f>18+E27</f>
        <v>37</v>
      </c>
      <c r="K27" s="85">
        <v>8</v>
      </c>
    </row>
    <row r="28" spans="5:11" ht="12.75">
      <c r="E28" s="20"/>
      <c r="G28" s="85"/>
      <c r="H28" s="22"/>
      <c r="I28" s="20"/>
      <c r="K28" s="85"/>
    </row>
    <row r="29" spans="1:11" ht="12.75">
      <c r="A29" s="12" t="s">
        <v>0</v>
      </c>
      <c r="E29" s="21">
        <v>-3</v>
      </c>
      <c r="G29" s="86">
        <v>-32</v>
      </c>
      <c r="H29" s="22"/>
      <c r="I29" s="21">
        <f>-4+E29</f>
        <v>-7</v>
      </c>
      <c r="K29" s="86">
        <v>-64</v>
      </c>
    </row>
    <row r="30" spans="5:11" ht="12.75">
      <c r="E30" s="20"/>
      <c r="G30" s="85"/>
      <c r="H30" s="22"/>
      <c r="I30" s="20"/>
      <c r="K30" s="85"/>
    </row>
    <row r="31" spans="1:11" ht="12.75">
      <c r="A31" s="4" t="s">
        <v>85</v>
      </c>
      <c r="E31" s="20">
        <f>SUM(E17:E29)</f>
        <v>1017</v>
      </c>
      <c r="G31" s="20">
        <f>SUM(G17:G29)</f>
        <v>1722</v>
      </c>
      <c r="H31" s="22"/>
      <c r="I31" s="20">
        <f>SUM(I17:I29)</f>
        <v>2028</v>
      </c>
      <c r="K31" s="20">
        <f>SUM(K17:K29)</f>
        <v>2575</v>
      </c>
    </row>
    <row r="32" spans="5:11" ht="12.75">
      <c r="E32" s="20"/>
      <c r="G32" s="85"/>
      <c r="H32" s="22"/>
      <c r="I32" s="20"/>
      <c r="K32" s="85"/>
    </row>
    <row r="33" spans="1:11" ht="12.75">
      <c r="A33" s="12" t="s">
        <v>7</v>
      </c>
      <c r="E33" s="21">
        <v>-313</v>
      </c>
      <c r="G33" s="86">
        <v>-400</v>
      </c>
      <c r="H33" s="22"/>
      <c r="I33" s="21">
        <f>-305+E33</f>
        <v>-618</v>
      </c>
      <c r="K33" s="85">
        <v>-730</v>
      </c>
    </row>
    <row r="34" spans="5:11" ht="12.75">
      <c r="E34" s="20"/>
      <c r="G34" s="85"/>
      <c r="H34" s="22"/>
      <c r="I34" s="20"/>
      <c r="K34" s="89"/>
    </row>
    <row r="35" spans="1:11" ht="13.5" thickBot="1">
      <c r="A35" s="4" t="s">
        <v>154</v>
      </c>
      <c r="E35" s="56">
        <f>+SUM(E31:E33)</f>
        <v>704</v>
      </c>
      <c r="G35" s="56">
        <f>+SUM(G31:G33)</f>
        <v>1322</v>
      </c>
      <c r="H35" s="22"/>
      <c r="I35" s="56">
        <f>+SUM(I31:I33)</f>
        <v>1410</v>
      </c>
      <c r="K35" s="56">
        <f>+SUM(K31:K33)</f>
        <v>1845</v>
      </c>
    </row>
    <row r="36" spans="7:11" ht="12.75">
      <c r="G36" s="84"/>
      <c r="H36" s="22"/>
      <c r="K36" s="84"/>
    </row>
    <row r="37" spans="1:11" ht="12.75">
      <c r="A37" s="4" t="s">
        <v>150</v>
      </c>
      <c r="G37" s="84"/>
      <c r="H37" s="22"/>
      <c r="K37" s="84"/>
    </row>
    <row r="38" spans="1:11" ht="13.5" thickBot="1">
      <c r="A38" s="12" t="s">
        <v>217</v>
      </c>
      <c r="E38" s="91">
        <f>+E35</f>
        <v>704</v>
      </c>
      <c r="G38" s="92">
        <f>+G35</f>
        <v>1322</v>
      </c>
      <c r="H38" s="22"/>
      <c r="I38" s="91">
        <f>+I35</f>
        <v>1410</v>
      </c>
      <c r="K38" s="92">
        <f>+K35</f>
        <v>1845</v>
      </c>
    </row>
    <row r="39" spans="7:11" ht="12.75">
      <c r="G39" s="84"/>
      <c r="H39" s="22"/>
      <c r="K39" s="84"/>
    </row>
    <row r="40" spans="1:11" ht="12.75">
      <c r="A40" s="49" t="s">
        <v>258</v>
      </c>
      <c r="B40" s="23"/>
      <c r="C40" s="23"/>
      <c r="D40" s="23"/>
      <c r="E40" s="23"/>
      <c r="F40" s="23"/>
      <c r="G40" s="75"/>
      <c r="H40" s="53"/>
      <c r="I40" s="23"/>
      <c r="J40" s="23"/>
      <c r="K40" s="75"/>
    </row>
    <row r="41" spans="1:12" ht="15">
      <c r="A41" s="23" t="s">
        <v>5</v>
      </c>
      <c r="B41" s="23" t="s">
        <v>16</v>
      </c>
      <c r="C41" s="23"/>
      <c r="D41" s="23"/>
      <c r="E41" s="106">
        <f>+Notes!J188</f>
        <v>0.41219487918123104</v>
      </c>
      <c r="F41" s="107" t="s">
        <v>113</v>
      </c>
      <c r="G41" s="116">
        <f>+Notes!L188</f>
        <v>1.0509328817978743</v>
      </c>
      <c r="H41" s="53" t="s">
        <v>229</v>
      </c>
      <c r="I41" s="106">
        <f>+Notes!O188</f>
        <v>0.8255607665419542</v>
      </c>
      <c r="J41" s="45" t="s">
        <v>113</v>
      </c>
      <c r="K41" s="116">
        <f>+Notes!Q188</f>
        <v>1.5896538948674426</v>
      </c>
      <c r="L41" s="117" t="s">
        <v>206</v>
      </c>
    </row>
    <row r="42" spans="1:11" ht="12.75">
      <c r="A42" s="23"/>
      <c r="B42" s="23"/>
      <c r="C42" s="23"/>
      <c r="D42" s="23"/>
      <c r="E42" s="23"/>
      <c r="F42" s="23"/>
      <c r="G42" s="75"/>
      <c r="H42" s="53"/>
      <c r="I42" s="23"/>
      <c r="J42" s="23"/>
      <c r="K42" s="75"/>
    </row>
    <row r="43" spans="1:11" ht="13.5" thickBot="1">
      <c r="A43" s="23" t="s">
        <v>6</v>
      </c>
      <c r="B43" s="23" t="s">
        <v>17</v>
      </c>
      <c r="C43" s="23"/>
      <c r="D43" s="23"/>
      <c r="E43" s="90" t="s">
        <v>84</v>
      </c>
      <c r="F43" s="75"/>
      <c r="G43" s="90" t="s">
        <v>84</v>
      </c>
      <c r="H43" s="75"/>
      <c r="I43" s="90" t="s">
        <v>84</v>
      </c>
      <c r="J43" s="23"/>
      <c r="K43" s="90" t="s">
        <v>84</v>
      </c>
    </row>
    <row r="44" spans="1:11" ht="12.75">
      <c r="A44" s="23"/>
      <c r="B44" s="23"/>
      <c r="C44" s="23"/>
      <c r="D44" s="23"/>
      <c r="E44" s="23"/>
      <c r="F44" s="23"/>
      <c r="G44" s="75"/>
      <c r="H44" s="23"/>
      <c r="I44" s="23"/>
      <c r="J44" s="23"/>
      <c r="K44" s="23"/>
    </row>
    <row r="45" spans="1:11" ht="15">
      <c r="A45" s="111" t="s">
        <v>113</v>
      </c>
      <c r="B45" s="112" t="s">
        <v>140</v>
      </c>
      <c r="C45" s="23"/>
      <c r="D45" s="23"/>
      <c r="E45" s="23"/>
      <c r="F45" s="23"/>
      <c r="G45" s="23"/>
      <c r="H45" s="23"/>
      <c r="I45" s="23"/>
      <c r="J45" s="23"/>
      <c r="K45" s="23"/>
    </row>
    <row r="46" spans="1:11" ht="12.75">
      <c r="A46" s="23" t="s">
        <v>229</v>
      </c>
      <c r="B46" s="112" t="s">
        <v>230</v>
      </c>
      <c r="C46" s="76"/>
      <c r="D46" s="76"/>
      <c r="E46" s="76"/>
      <c r="F46" s="76"/>
      <c r="G46" s="76"/>
      <c r="H46" s="76"/>
      <c r="I46" s="76"/>
      <c r="J46" s="76"/>
      <c r="K46" s="76"/>
    </row>
    <row r="47" spans="1:11" ht="13.5">
      <c r="A47" s="118" t="s">
        <v>206</v>
      </c>
      <c r="B47" s="112" t="s">
        <v>231</v>
      </c>
      <c r="C47" s="76"/>
      <c r="D47" s="76"/>
      <c r="E47" s="76"/>
      <c r="F47" s="76"/>
      <c r="G47" s="76"/>
      <c r="H47" s="76"/>
      <c r="I47" s="76"/>
      <c r="J47" s="76"/>
      <c r="K47" s="76"/>
    </row>
    <row r="48" spans="1:11" ht="12.75">
      <c r="A48" s="76"/>
      <c r="B48" s="76"/>
      <c r="C48" s="76"/>
      <c r="D48" s="76"/>
      <c r="E48" s="76"/>
      <c r="F48" s="76"/>
      <c r="G48" s="76"/>
      <c r="H48" s="76"/>
      <c r="I48" s="76"/>
      <c r="J48" s="76"/>
      <c r="K48" s="76"/>
    </row>
    <row r="49" spans="1:11" ht="12.75">
      <c r="A49" s="170"/>
      <c r="B49" s="170"/>
      <c r="C49" s="170"/>
      <c r="D49" s="170"/>
      <c r="E49" s="170"/>
      <c r="F49" s="170"/>
      <c r="G49" s="170"/>
      <c r="H49" s="170"/>
      <c r="I49" s="170"/>
      <c r="J49" s="170"/>
      <c r="K49" s="170"/>
    </row>
    <row r="50" spans="1:11" ht="14.25" customHeight="1">
      <c r="A50" s="77"/>
      <c r="B50" s="77"/>
      <c r="C50" s="77"/>
      <c r="D50" s="77"/>
      <c r="E50" s="77"/>
      <c r="F50" s="77"/>
      <c r="G50" s="77"/>
      <c r="H50" s="77"/>
      <c r="I50" s="77"/>
      <c r="J50" s="77"/>
      <c r="K50" s="77"/>
    </row>
    <row r="51" spans="1:11" ht="27" customHeight="1">
      <c r="A51" s="171" t="s">
        <v>210</v>
      </c>
      <c r="B51" s="172"/>
      <c r="C51" s="172"/>
      <c r="D51" s="172"/>
      <c r="E51" s="172"/>
      <c r="F51" s="172"/>
      <c r="G51" s="172"/>
      <c r="H51" s="172"/>
      <c r="I51" s="172"/>
      <c r="J51" s="172"/>
      <c r="K51" s="172"/>
    </row>
    <row r="53" spans="4:14" ht="12.75">
      <c r="D53" s="173"/>
      <c r="E53" s="173"/>
      <c r="F53" s="173"/>
      <c r="G53" s="173"/>
      <c r="H53" s="173"/>
      <c r="I53" s="173"/>
      <c r="J53" s="173"/>
      <c r="K53" s="173"/>
      <c r="L53" s="173"/>
      <c r="M53" s="173"/>
      <c r="N53" s="173"/>
    </row>
    <row r="54" spans="1:6" ht="12.75">
      <c r="A54" s="168"/>
      <c r="B54" s="169"/>
      <c r="C54" s="169"/>
      <c r="D54" s="169"/>
      <c r="E54" s="169"/>
      <c r="F54" s="169"/>
    </row>
    <row r="55" spans="1:6" ht="12.75">
      <c r="A55" s="169"/>
      <c r="B55" s="169"/>
      <c r="C55" s="169"/>
      <c r="D55" s="169"/>
      <c r="E55" s="169"/>
      <c r="F55" s="169"/>
    </row>
  </sheetData>
  <mergeCells count="13">
    <mergeCell ref="A1:K1"/>
    <mergeCell ref="A2:K2"/>
    <mergeCell ref="A3:K3"/>
    <mergeCell ref="A5:K5"/>
    <mergeCell ref="A4:K4"/>
    <mergeCell ref="A54:F55"/>
    <mergeCell ref="A49:K49"/>
    <mergeCell ref="A51:K51"/>
    <mergeCell ref="D53:N53"/>
    <mergeCell ref="M4:W4"/>
    <mergeCell ref="E8:G8"/>
    <mergeCell ref="I8:K8"/>
    <mergeCell ref="A6:K6"/>
  </mergeCells>
  <printOptions/>
  <pageMargins left="0.5" right="0" top="0.5" bottom="0" header="0.39"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55"/>
  <sheetViews>
    <sheetView workbookViewId="0" topLeftCell="A31">
      <selection activeCell="K11" sqref="K11"/>
    </sheetView>
  </sheetViews>
  <sheetFormatPr defaultColWidth="9.33203125" defaultRowHeight="12.75"/>
  <cols>
    <col min="1" max="1" width="4.16015625" style="12" customWidth="1"/>
    <col min="2" max="2" width="3.83203125" style="12" customWidth="1"/>
    <col min="3" max="3" width="54.83203125" style="12" customWidth="1"/>
    <col min="4" max="4" width="20.66015625" style="12" customWidth="1"/>
    <col min="5" max="5" width="2.33203125" style="12" customWidth="1"/>
    <col min="6" max="6" width="20.66015625" style="12" customWidth="1"/>
    <col min="7" max="7" width="2.33203125" style="12" customWidth="1"/>
    <col min="8" max="16384" width="9.33203125" style="12" customWidth="1"/>
  </cols>
  <sheetData>
    <row r="1" spans="1:6" ht="19.5" customHeight="1">
      <c r="A1" s="174" t="str">
        <f>+'Income Statements'!A1:K1</f>
        <v>TEX CYCLE TECHNOLOGY (M) BERHAD</v>
      </c>
      <c r="B1" s="174"/>
      <c r="C1" s="174"/>
      <c r="D1" s="174"/>
      <c r="E1" s="174"/>
      <c r="F1" s="174"/>
    </row>
    <row r="2" spans="1:6" ht="9.75" customHeight="1">
      <c r="A2" s="175" t="str">
        <f>+'Income Statements'!A2:K2</f>
        <v>Company's No.: 642619-P</v>
      </c>
      <c r="B2" s="175"/>
      <c r="C2" s="175"/>
      <c r="D2" s="175"/>
      <c r="E2" s="175"/>
      <c r="F2" s="175"/>
    </row>
    <row r="3" spans="1:6" ht="9.75" customHeight="1">
      <c r="A3" s="175" t="s">
        <v>8</v>
      </c>
      <c r="B3" s="175"/>
      <c r="C3" s="175"/>
      <c r="D3" s="175"/>
      <c r="E3" s="175"/>
      <c r="F3" s="175"/>
    </row>
    <row r="4" spans="1:6" ht="19.5" customHeight="1">
      <c r="A4" s="178" t="s">
        <v>274</v>
      </c>
      <c r="B4" s="178"/>
      <c r="C4" s="178"/>
      <c r="D4" s="178"/>
      <c r="E4" s="178"/>
      <c r="F4" s="178"/>
    </row>
    <row r="5" spans="1:6" ht="19.5" customHeight="1" thickBot="1">
      <c r="A5" s="179" t="s">
        <v>143</v>
      </c>
      <c r="B5" s="179"/>
      <c r="C5" s="179"/>
      <c r="D5" s="179"/>
      <c r="E5" s="179"/>
      <c r="F5" s="179"/>
    </row>
    <row r="6" spans="1:6" ht="12.75">
      <c r="A6" s="167" t="s">
        <v>18</v>
      </c>
      <c r="B6" s="167"/>
      <c r="C6" s="167"/>
      <c r="D6" s="167"/>
      <c r="E6" s="167"/>
      <c r="F6" s="167"/>
    </row>
    <row r="7" spans="1:6" ht="15.75" customHeight="1">
      <c r="A7" s="7"/>
      <c r="B7" s="7"/>
      <c r="C7" s="7"/>
      <c r="D7" s="7"/>
      <c r="E7" s="7"/>
      <c r="F7" s="7"/>
    </row>
    <row r="8" spans="1:6" ht="12.75">
      <c r="A8" s="16"/>
      <c r="B8" s="17"/>
      <c r="C8" s="17"/>
      <c r="D8" s="81" t="s">
        <v>208</v>
      </c>
      <c r="E8" s="81"/>
      <c r="F8" s="81" t="s">
        <v>208</v>
      </c>
    </row>
    <row r="9" spans="1:6" ht="15" customHeight="1">
      <c r="A9" s="16"/>
      <c r="B9" s="17"/>
      <c r="C9" s="17"/>
      <c r="D9" s="82" t="str">
        <f>+'Income Statements'!E10</f>
        <v>30.6.2006</v>
      </c>
      <c r="E9" s="82"/>
      <c r="F9" s="82" t="s">
        <v>136</v>
      </c>
    </row>
    <row r="10" spans="1:6" ht="15" customHeight="1">
      <c r="A10" s="16"/>
      <c r="B10" s="17"/>
      <c r="C10" s="17"/>
      <c r="D10" s="83" t="s">
        <v>146</v>
      </c>
      <c r="E10" s="83"/>
      <c r="F10" s="83" t="s">
        <v>146</v>
      </c>
    </row>
    <row r="11" spans="1:6" ht="15" customHeight="1">
      <c r="A11" s="93" t="s">
        <v>151</v>
      </c>
      <c r="B11" s="17"/>
      <c r="D11" s="83"/>
      <c r="E11" s="83"/>
      <c r="F11" s="83"/>
    </row>
    <row r="12" spans="2:6" ht="12.75">
      <c r="B12" s="3" t="s">
        <v>104</v>
      </c>
      <c r="D12" s="18">
        <v>15219</v>
      </c>
      <c r="E12" s="24"/>
      <c r="F12" s="18">
        <v>15480</v>
      </c>
    </row>
    <row r="13" spans="2:6" ht="15" customHeight="1">
      <c r="B13" s="3" t="s">
        <v>196</v>
      </c>
      <c r="D13" s="18">
        <v>584</v>
      </c>
      <c r="E13" s="24"/>
      <c r="F13" s="18">
        <v>584</v>
      </c>
    </row>
    <row r="14" spans="2:6" ht="15" customHeight="1">
      <c r="B14" s="3"/>
      <c r="D14" s="30">
        <f>SUM(D12:D13)</f>
        <v>15803</v>
      </c>
      <c r="E14" s="24"/>
      <c r="F14" s="30">
        <f>SUM(F12:F13)</f>
        <v>16064</v>
      </c>
    </row>
    <row r="15" spans="1:6" ht="15" customHeight="1">
      <c r="A15" s="17"/>
      <c r="B15" s="17"/>
      <c r="D15" s="18"/>
      <c r="E15" s="24"/>
      <c r="F15" s="18"/>
    </row>
    <row r="16" spans="1:6" ht="15" customHeight="1">
      <c r="A16" s="93" t="s">
        <v>19</v>
      </c>
      <c r="B16" s="17"/>
      <c r="D16" s="18"/>
      <c r="E16" s="24"/>
      <c r="F16" s="18"/>
    </row>
    <row r="17" spans="1:6" ht="15" customHeight="1">
      <c r="A17" s="17"/>
      <c r="B17" s="37" t="s">
        <v>96</v>
      </c>
      <c r="D17" s="18">
        <v>322</v>
      </c>
      <c r="E17" s="24"/>
      <c r="F17" s="18">
        <v>378</v>
      </c>
    </row>
    <row r="18" spans="1:6" ht="15" customHeight="1">
      <c r="A18" s="17"/>
      <c r="B18" s="3" t="s">
        <v>184</v>
      </c>
      <c r="D18" s="18">
        <v>3205</v>
      </c>
      <c r="E18" s="24"/>
      <c r="F18" s="18">
        <v>3181</v>
      </c>
    </row>
    <row r="19" spans="1:6" ht="15" customHeight="1">
      <c r="A19" s="17"/>
      <c r="B19" s="3" t="s">
        <v>185</v>
      </c>
      <c r="D19" s="18">
        <v>280</v>
      </c>
      <c r="E19" s="24"/>
      <c r="F19" s="18">
        <v>123</v>
      </c>
    </row>
    <row r="20" spans="1:9" ht="15" customHeight="1">
      <c r="A20" s="17"/>
      <c r="B20" s="3" t="s">
        <v>186</v>
      </c>
      <c r="D20" s="18">
        <v>246</v>
      </c>
      <c r="E20" s="22"/>
      <c r="F20" s="18">
        <v>178</v>
      </c>
      <c r="I20" s="64"/>
    </row>
    <row r="21" spans="1:6" ht="15" customHeight="1">
      <c r="A21" s="17"/>
      <c r="B21" s="3" t="s">
        <v>187</v>
      </c>
      <c r="D21" s="18">
        <f>6708+807</f>
        <v>7515</v>
      </c>
      <c r="E21" s="24"/>
      <c r="F21" s="18">
        <v>6279</v>
      </c>
    </row>
    <row r="22" spans="1:6" ht="15" customHeight="1">
      <c r="A22" s="17"/>
      <c r="B22" s="3"/>
      <c r="D22" s="30">
        <f>SUM(D17:D21)</f>
        <v>11568</v>
      </c>
      <c r="E22" s="24"/>
      <c r="F22" s="30">
        <f>SUM(F17:F21)</f>
        <v>10139</v>
      </c>
    </row>
    <row r="23" spans="1:6" ht="15" customHeight="1">
      <c r="A23" s="93"/>
      <c r="B23" s="3"/>
      <c r="D23" s="18"/>
      <c r="E23" s="24"/>
      <c r="F23" s="18"/>
    </row>
    <row r="24" spans="1:6" ht="15" customHeight="1">
      <c r="A24" s="93" t="s">
        <v>20</v>
      </c>
      <c r="B24" s="17"/>
      <c r="D24" s="18"/>
      <c r="E24" s="24"/>
      <c r="F24" s="18"/>
    </row>
    <row r="25" spans="1:6" ht="15" customHeight="1">
      <c r="A25" s="17"/>
      <c r="B25" s="3" t="s">
        <v>97</v>
      </c>
      <c r="D25" s="18">
        <v>107</v>
      </c>
      <c r="E25" s="24"/>
      <c r="F25" s="18">
        <v>179</v>
      </c>
    </row>
    <row r="26" spans="1:6" ht="15" customHeight="1">
      <c r="A26" s="17"/>
      <c r="B26" s="3" t="s">
        <v>188</v>
      </c>
      <c r="D26" s="18">
        <v>122</v>
      </c>
      <c r="E26" s="24"/>
      <c r="F26" s="18">
        <v>107</v>
      </c>
    </row>
    <row r="27" spans="1:6" ht="15" customHeight="1">
      <c r="A27" s="17"/>
      <c r="B27" s="3" t="s">
        <v>189</v>
      </c>
      <c r="D27" s="18">
        <f>184+513</f>
        <v>697</v>
      </c>
      <c r="E27" s="24"/>
      <c r="F27" s="18">
        <v>847</v>
      </c>
    </row>
    <row r="28" spans="1:6" ht="15" customHeight="1">
      <c r="A28" s="17"/>
      <c r="B28" s="3" t="s">
        <v>249</v>
      </c>
      <c r="D28" s="18">
        <v>615</v>
      </c>
      <c r="E28" s="24"/>
      <c r="F28" s="18">
        <v>0</v>
      </c>
    </row>
    <row r="29" spans="1:6" ht="15" customHeight="1">
      <c r="A29" s="16"/>
      <c r="B29" s="17"/>
      <c r="C29" s="3" t="s">
        <v>14</v>
      </c>
      <c r="D29" s="30">
        <f>SUM(D25:D28)</f>
        <v>1541</v>
      </c>
      <c r="E29" s="24"/>
      <c r="F29" s="30">
        <f>SUM(F25:F28)</f>
        <v>1133</v>
      </c>
    </row>
    <row r="30" spans="1:6" ht="15" customHeight="1">
      <c r="A30" s="93" t="s">
        <v>152</v>
      </c>
      <c r="C30" s="17"/>
      <c r="D30" s="18">
        <f>+D22-D29</f>
        <v>10027</v>
      </c>
      <c r="E30" s="24"/>
      <c r="F30" s="18">
        <f>+F22-F29</f>
        <v>9006</v>
      </c>
    </row>
    <row r="31" spans="1:6" ht="15" customHeight="1" thickBot="1">
      <c r="A31" s="16"/>
      <c r="B31" s="17"/>
      <c r="C31" s="17"/>
      <c r="D31" s="109">
        <f>+D30+D14</f>
        <v>25830</v>
      </c>
      <c r="E31" s="24"/>
      <c r="F31" s="109">
        <f>+F30+F14</f>
        <v>25070</v>
      </c>
    </row>
    <row r="32" spans="1:6" ht="15" customHeight="1">
      <c r="A32" s="16"/>
      <c r="B32" s="17"/>
      <c r="C32" s="17"/>
      <c r="D32" s="18"/>
      <c r="E32" s="24"/>
      <c r="F32" s="18"/>
    </row>
    <row r="33" spans="1:6" ht="15" customHeight="1">
      <c r="A33" s="93" t="s">
        <v>153</v>
      </c>
      <c r="C33" s="17"/>
      <c r="D33" s="18"/>
      <c r="E33" s="24"/>
      <c r="F33" s="18"/>
    </row>
    <row r="34" spans="1:6" ht="15" customHeight="1">
      <c r="A34" s="16"/>
      <c r="B34" s="3" t="s">
        <v>190</v>
      </c>
      <c r="D34" s="18">
        <f>+'Statement of Changes in Equity'!G35</f>
        <v>17079</v>
      </c>
      <c r="E34" s="24"/>
      <c r="F34" s="18">
        <f>+'Statement of Changes in Equity'!G24</f>
        <v>17079</v>
      </c>
    </row>
    <row r="35" spans="1:6" ht="15" customHeight="1">
      <c r="A35" s="16"/>
      <c r="B35" s="3" t="s">
        <v>191</v>
      </c>
      <c r="D35" s="18">
        <f>+'Statement of Changes in Equity'!I35</f>
        <v>4522</v>
      </c>
      <c r="E35" s="24"/>
      <c r="F35" s="18">
        <f>+'Statement of Changes in Equity'!I24</f>
        <v>4522</v>
      </c>
    </row>
    <row r="36" spans="1:6" ht="15" customHeight="1">
      <c r="A36" s="16"/>
      <c r="B36" s="3" t="s">
        <v>192</v>
      </c>
      <c r="D36" s="110" t="str">
        <f>+'Statement of Changes in Equity'!K35</f>
        <v>-</v>
      </c>
      <c r="E36" s="24"/>
      <c r="F36" s="18">
        <f>+'Statement of Changes in Equity'!K24</f>
        <v>596</v>
      </c>
    </row>
    <row r="37" spans="1:6" ht="15" customHeight="1">
      <c r="A37" s="16"/>
      <c r="B37" s="3" t="s">
        <v>193</v>
      </c>
      <c r="D37" s="18">
        <f>+'Statement of Changes in Equity'!M35</f>
        <v>3982</v>
      </c>
      <c r="E37" s="24"/>
      <c r="F37" s="18">
        <f>+'Statement of Changes in Equity'!M24</f>
        <v>2591</v>
      </c>
    </row>
    <row r="38" spans="1:6" ht="15" customHeight="1">
      <c r="A38" s="16"/>
      <c r="B38" s="3" t="s">
        <v>125</v>
      </c>
      <c r="D38" s="30">
        <f>SUM(D34:D37)</f>
        <v>25583</v>
      </c>
      <c r="E38" s="24"/>
      <c r="F38" s="30">
        <f>SUM(F34:F37)</f>
        <v>24788</v>
      </c>
    </row>
    <row r="39" spans="1:6" ht="15" customHeight="1">
      <c r="A39" s="16"/>
      <c r="B39" s="17"/>
      <c r="D39" s="24"/>
      <c r="E39" s="24"/>
      <c r="F39" s="18"/>
    </row>
    <row r="40" spans="1:6" ht="15" customHeight="1">
      <c r="A40" s="16"/>
      <c r="B40" s="3" t="s">
        <v>97</v>
      </c>
      <c r="D40" s="18">
        <v>0</v>
      </c>
      <c r="E40" s="24"/>
      <c r="F40" s="18">
        <v>35</v>
      </c>
    </row>
    <row r="41" spans="1:6" ht="15" customHeight="1">
      <c r="A41" s="16"/>
      <c r="B41" s="3" t="s">
        <v>194</v>
      </c>
      <c r="D41" s="18">
        <v>247</v>
      </c>
      <c r="E41" s="24"/>
      <c r="F41" s="18">
        <v>247</v>
      </c>
    </row>
    <row r="42" spans="1:6" ht="15" customHeight="1">
      <c r="A42" s="16"/>
      <c r="B42" s="3" t="s">
        <v>195</v>
      </c>
      <c r="D42" s="30">
        <f>SUM(D40:D41)</f>
        <v>247</v>
      </c>
      <c r="E42" s="24"/>
      <c r="F42" s="30">
        <f>SUM(F40:F41)</f>
        <v>282</v>
      </c>
    </row>
    <row r="43" spans="1:8" ht="15" customHeight="1" thickBot="1">
      <c r="A43" s="16"/>
      <c r="B43" s="17"/>
      <c r="C43" s="17"/>
      <c r="D43" s="94">
        <f>+D38+D42</f>
        <v>25830</v>
      </c>
      <c r="E43" s="24"/>
      <c r="F43" s="94">
        <f>+F38+F42</f>
        <v>25070</v>
      </c>
      <c r="H43" s="26">
        <f>+F31-F43</f>
        <v>0</v>
      </c>
    </row>
    <row r="44" spans="1:8" ht="15" customHeight="1">
      <c r="A44" s="16"/>
      <c r="B44" s="17"/>
      <c r="C44" s="17"/>
      <c r="D44" s="24"/>
      <c r="E44" s="24"/>
      <c r="F44" s="18"/>
      <c r="H44" s="26">
        <f>+D31-D43</f>
        <v>0</v>
      </c>
    </row>
    <row r="45" spans="1:7" ht="15" customHeight="1" thickBot="1">
      <c r="A45" s="93" t="s">
        <v>141</v>
      </c>
      <c r="C45" s="17"/>
      <c r="D45" s="95">
        <f>+D38/170793000*100*1000</f>
        <v>14.978951127973628</v>
      </c>
      <c r="E45" s="44" t="s">
        <v>113</v>
      </c>
      <c r="F45" s="95">
        <f>+F38/170793000*100*1000</f>
        <v>14.513475376625507</v>
      </c>
      <c r="G45" s="44" t="s">
        <v>206</v>
      </c>
    </row>
    <row r="46" spans="1:6" ht="15" customHeight="1">
      <c r="A46" s="16"/>
      <c r="B46" s="17"/>
      <c r="C46" s="17"/>
      <c r="D46" s="25"/>
      <c r="E46" s="25"/>
      <c r="F46" s="43"/>
    </row>
    <row r="47" spans="1:7" ht="15">
      <c r="A47" s="113" t="s">
        <v>113</v>
      </c>
      <c r="B47" s="176" t="s">
        <v>232</v>
      </c>
      <c r="C47" s="176"/>
      <c r="D47" s="176"/>
      <c r="E47" s="176"/>
      <c r="F47" s="176"/>
      <c r="G47" s="124"/>
    </row>
    <row r="48" spans="1:7" ht="12.75">
      <c r="A48" s="114" t="s">
        <v>206</v>
      </c>
      <c r="B48" s="176" t="s">
        <v>207</v>
      </c>
      <c r="C48" s="176"/>
      <c r="D48" s="176"/>
      <c r="E48" s="124"/>
      <c r="F48" s="124"/>
      <c r="G48" s="124"/>
    </row>
    <row r="49" spans="1:11" ht="14.25" customHeight="1">
      <c r="A49" s="74"/>
      <c r="B49" s="74"/>
      <c r="C49" s="74"/>
      <c r="D49" s="74"/>
      <c r="E49" s="74"/>
      <c r="F49" s="74"/>
      <c r="G49" s="74"/>
      <c r="H49" s="5"/>
      <c r="I49" s="5"/>
      <c r="J49" s="5"/>
      <c r="K49" s="5"/>
    </row>
    <row r="50" spans="1:11" ht="14.25" customHeight="1">
      <c r="A50" s="74"/>
      <c r="B50" s="74"/>
      <c r="C50" s="74"/>
      <c r="D50" s="74"/>
      <c r="E50" s="74"/>
      <c r="F50" s="74"/>
      <c r="G50" s="74"/>
      <c r="H50" s="5"/>
      <c r="I50" s="5"/>
      <c r="J50" s="5"/>
      <c r="K50" s="5"/>
    </row>
    <row r="51" spans="1:11" ht="27" customHeight="1">
      <c r="A51" s="177" t="s">
        <v>211</v>
      </c>
      <c r="B51" s="177"/>
      <c r="C51" s="177"/>
      <c r="D51" s="177"/>
      <c r="E51" s="177"/>
      <c r="F51" s="177"/>
      <c r="G51" s="177"/>
      <c r="H51" s="5"/>
      <c r="I51" s="5"/>
      <c r="J51" s="5"/>
      <c r="K51" s="5"/>
    </row>
    <row r="55" spans="4:6" ht="12.75">
      <c r="D55" s="36"/>
      <c r="F55" s="36"/>
    </row>
  </sheetData>
  <mergeCells count="9">
    <mergeCell ref="A1:F1"/>
    <mergeCell ref="A3:F3"/>
    <mergeCell ref="A5:F5"/>
    <mergeCell ref="A6:F6"/>
    <mergeCell ref="B47:F47"/>
    <mergeCell ref="B48:D48"/>
    <mergeCell ref="A51:G51"/>
    <mergeCell ref="A2:F2"/>
    <mergeCell ref="A4:F4"/>
  </mergeCells>
  <printOptions/>
  <pageMargins left="0.91" right="0" top="0.41" bottom="0"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P42"/>
  <sheetViews>
    <sheetView workbookViewId="0" topLeftCell="A37">
      <selection activeCell="A4" sqref="A4:O4"/>
    </sheetView>
  </sheetViews>
  <sheetFormatPr defaultColWidth="9.33203125" defaultRowHeight="12.75"/>
  <cols>
    <col min="1" max="3" width="3.83203125" style="12" customWidth="1"/>
    <col min="4" max="4" width="22.33203125" style="12" customWidth="1"/>
    <col min="5" max="5" width="8" style="12" customWidth="1"/>
    <col min="6" max="6" width="2.66015625" style="12" customWidth="1"/>
    <col min="7" max="7" width="15.83203125" style="12" customWidth="1"/>
    <col min="8" max="8" width="1.83203125" style="12" customWidth="1"/>
    <col min="9" max="9" width="15.83203125" style="12" customWidth="1"/>
    <col min="10" max="10" width="1.83203125" style="12" customWidth="1"/>
    <col min="11" max="11" width="15.83203125" style="23" customWidth="1"/>
    <col min="12" max="12" width="1.83203125" style="12" customWidth="1"/>
    <col min="13" max="13" width="16.33203125" style="12" customWidth="1"/>
    <col min="14" max="14" width="1.83203125" style="12" customWidth="1"/>
    <col min="15" max="15" width="15.83203125" style="12" customWidth="1"/>
    <col min="16" max="16384" width="9.33203125" style="12" customWidth="1"/>
  </cols>
  <sheetData>
    <row r="1" spans="1:15" ht="19.5" customHeight="1">
      <c r="A1" s="174" t="str">
        <f>+'Income Statements'!A1:K1</f>
        <v>TEX CYCLE TECHNOLOGY (M) BERHAD</v>
      </c>
      <c r="B1" s="174"/>
      <c r="C1" s="174"/>
      <c r="D1" s="174"/>
      <c r="E1" s="174"/>
      <c r="F1" s="174"/>
      <c r="G1" s="174"/>
      <c r="H1" s="174"/>
      <c r="I1" s="174"/>
      <c r="J1" s="174"/>
      <c r="K1" s="174"/>
      <c r="L1" s="174"/>
      <c r="M1" s="174"/>
      <c r="N1" s="174"/>
      <c r="O1" s="174"/>
    </row>
    <row r="2" spans="1:15" ht="9.75" customHeight="1">
      <c r="A2" s="175" t="str">
        <f>+'Income Statements'!A2:K2</f>
        <v>Company's No.: 642619-P</v>
      </c>
      <c r="B2" s="175"/>
      <c r="C2" s="175"/>
      <c r="D2" s="175"/>
      <c r="E2" s="175"/>
      <c r="F2" s="175"/>
      <c r="G2" s="175"/>
      <c r="H2" s="175"/>
      <c r="I2" s="175"/>
      <c r="J2" s="175"/>
      <c r="K2" s="175"/>
      <c r="L2" s="175"/>
      <c r="M2" s="175"/>
      <c r="N2" s="175"/>
      <c r="O2" s="175"/>
    </row>
    <row r="3" spans="1:15" ht="9.75" customHeight="1">
      <c r="A3" s="175" t="s">
        <v>8</v>
      </c>
      <c r="B3" s="175"/>
      <c r="C3" s="175"/>
      <c r="D3" s="175"/>
      <c r="E3" s="175"/>
      <c r="F3" s="175"/>
      <c r="G3" s="175"/>
      <c r="H3" s="175"/>
      <c r="I3" s="175"/>
      <c r="J3" s="175"/>
      <c r="K3" s="175"/>
      <c r="L3" s="175"/>
      <c r="M3" s="175"/>
      <c r="N3" s="175"/>
      <c r="O3" s="175"/>
    </row>
    <row r="4" spans="1:15" ht="19.5" customHeight="1">
      <c r="A4" s="178" t="s">
        <v>274</v>
      </c>
      <c r="B4" s="178"/>
      <c r="C4" s="178"/>
      <c r="D4" s="178"/>
      <c r="E4" s="178"/>
      <c r="F4" s="178"/>
      <c r="G4" s="178"/>
      <c r="H4" s="178"/>
      <c r="I4" s="178"/>
      <c r="J4" s="178"/>
      <c r="K4" s="178"/>
      <c r="L4" s="178"/>
      <c r="M4" s="178"/>
      <c r="N4" s="178"/>
      <c r="O4" s="178"/>
    </row>
    <row r="5" spans="1:15" ht="19.5" customHeight="1" thickBot="1">
      <c r="A5" s="165" t="s">
        <v>144</v>
      </c>
      <c r="B5" s="165"/>
      <c r="C5" s="165"/>
      <c r="D5" s="165"/>
      <c r="E5" s="165"/>
      <c r="F5" s="165"/>
      <c r="G5" s="165"/>
      <c r="H5" s="165"/>
      <c r="I5" s="165"/>
      <c r="J5" s="165"/>
      <c r="K5" s="165"/>
      <c r="L5" s="165"/>
      <c r="M5" s="165"/>
      <c r="N5" s="165"/>
      <c r="O5" s="165"/>
    </row>
    <row r="6" spans="1:15" ht="12.75">
      <c r="A6" s="167" t="s">
        <v>18</v>
      </c>
      <c r="B6" s="167"/>
      <c r="C6" s="167"/>
      <c r="D6" s="167"/>
      <c r="E6" s="167"/>
      <c r="F6" s="167"/>
      <c r="G6" s="167"/>
      <c r="H6" s="167"/>
      <c r="I6" s="167"/>
      <c r="J6" s="167"/>
      <c r="K6" s="167"/>
      <c r="L6" s="167"/>
      <c r="M6" s="167"/>
      <c r="N6" s="167"/>
      <c r="O6" s="167"/>
    </row>
    <row r="7" spans="1:15" ht="20.25" customHeight="1">
      <c r="A7" s="6"/>
      <c r="B7" s="6"/>
      <c r="C7" s="6"/>
      <c r="D7" s="6"/>
      <c r="E7" s="6"/>
      <c r="F7" s="6"/>
      <c r="G7" s="6"/>
      <c r="H7" s="6"/>
      <c r="I7" s="6"/>
      <c r="J7" s="6"/>
      <c r="K7" s="6"/>
      <c r="L7" s="6"/>
      <c r="M7" s="6"/>
      <c r="N7" s="6"/>
      <c r="O7" s="6"/>
    </row>
    <row r="8" spans="1:15" ht="51">
      <c r="A8" s="16"/>
      <c r="B8" s="16"/>
      <c r="C8" s="17"/>
      <c r="D8" s="17"/>
      <c r="E8" s="2" t="s">
        <v>177</v>
      </c>
      <c r="F8" s="81"/>
      <c r="G8" s="81" t="s">
        <v>9</v>
      </c>
      <c r="H8" s="81"/>
      <c r="I8" s="96" t="s">
        <v>200</v>
      </c>
      <c r="J8" s="81"/>
      <c r="K8" s="97" t="s">
        <v>199</v>
      </c>
      <c r="L8" s="81"/>
      <c r="M8" s="81" t="s">
        <v>241</v>
      </c>
      <c r="N8" s="81"/>
      <c r="O8" s="81" t="s">
        <v>21</v>
      </c>
    </row>
    <row r="9" spans="1:15" ht="15" customHeight="1">
      <c r="A9" s="16"/>
      <c r="B9" s="16"/>
      <c r="C9" s="17"/>
      <c r="D9" s="17"/>
      <c r="F9" s="1"/>
      <c r="G9" s="83" t="s">
        <v>146</v>
      </c>
      <c r="H9" s="83"/>
      <c r="I9" s="83" t="s">
        <v>146</v>
      </c>
      <c r="J9" s="83"/>
      <c r="K9" s="83" t="s">
        <v>146</v>
      </c>
      <c r="L9" s="83"/>
      <c r="M9" s="83" t="s">
        <v>146</v>
      </c>
      <c r="N9" s="83"/>
      <c r="O9" s="83" t="s">
        <v>146</v>
      </c>
    </row>
    <row r="10" spans="1:15" ht="15" customHeight="1">
      <c r="A10" s="16"/>
      <c r="B10" s="16"/>
      <c r="C10" s="17"/>
      <c r="D10" s="17"/>
      <c r="F10" s="1"/>
      <c r="G10" s="1"/>
      <c r="H10" s="1"/>
      <c r="I10" s="1"/>
      <c r="J10" s="1"/>
      <c r="K10" s="67"/>
      <c r="L10" s="1"/>
      <c r="M10" s="1"/>
      <c r="N10" s="1"/>
      <c r="O10" s="1"/>
    </row>
    <row r="11" spans="1:15" ht="15" customHeight="1">
      <c r="A11" s="4" t="s">
        <v>238</v>
      </c>
      <c r="G11" s="85" t="s">
        <v>128</v>
      </c>
      <c r="H11" s="12" t="s">
        <v>229</v>
      </c>
      <c r="I11" s="85" t="s">
        <v>128</v>
      </c>
      <c r="J11" s="20"/>
      <c r="K11" s="85" t="s">
        <v>128</v>
      </c>
      <c r="L11" s="38"/>
      <c r="M11" s="20">
        <v>-490</v>
      </c>
      <c r="N11" s="12" t="s">
        <v>98</v>
      </c>
      <c r="O11" s="20">
        <f>SUM(G11:M11)</f>
        <v>-490</v>
      </c>
    </row>
    <row r="12" spans="7:15" ht="15" customHeight="1">
      <c r="G12" s="20"/>
      <c r="H12" s="20"/>
      <c r="I12" s="20"/>
      <c r="J12" s="20"/>
      <c r="K12" s="51"/>
      <c r="L12" s="38"/>
      <c r="M12" s="20"/>
      <c r="N12" s="38"/>
      <c r="O12" s="20"/>
    </row>
    <row r="13" spans="1:15" ht="12.75">
      <c r="A13" s="12" t="s">
        <v>242</v>
      </c>
      <c r="G13" s="85" t="s">
        <v>128</v>
      </c>
      <c r="I13" s="85" t="s">
        <v>128</v>
      </c>
      <c r="K13" s="23">
        <v>590</v>
      </c>
      <c r="M13" s="85" t="s">
        <v>128</v>
      </c>
      <c r="O13" s="20">
        <f>SUM(G13:M13)</f>
        <v>590</v>
      </c>
    </row>
    <row r="14" spans="8:15" ht="15" customHeight="1">
      <c r="H14" s="85"/>
      <c r="I14" s="85"/>
      <c r="J14" s="20"/>
      <c r="K14" s="66"/>
      <c r="L14" s="38"/>
      <c r="M14" s="35"/>
      <c r="N14" s="38"/>
      <c r="O14" s="35"/>
    </row>
    <row r="15" spans="1:15" ht="15" customHeight="1">
      <c r="A15" s="12" t="s">
        <v>259</v>
      </c>
      <c r="H15" s="85"/>
      <c r="I15" s="85"/>
      <c r="J15" s="20"/>
      <c r="K15" s="66"/>
      <c r="L15" s="38"/>
      <c r="M15" s="35"/>
      <c r="N15" s="38"/>
      <c r="O15" s="35"/>
    </row>
    <row r="16" spans="1:15" ht="15" customHeight="1">
      <c r="A16" s="119" t="s">
        <v>243</v>
      </c>
      <c r="G16" s="88">
        <v>10579</v>
      </c>
      <c r="H16" s="85"/>
      <c r="I16" s="85" t="s">
        <v>128</v>
      </c>
      <c r="J16" s="20"/>
      <c r="K16" s="85" t="s">
        <v>128</v>
      </c>
      <c r="L16" s="38"/>
      <c r="M16" s="85" t="s">
        <v>128</v>
      </c>
      <c r="N16" s="38"/>
      <c r="O16" s="20">
        <f>SUM(G16:M16)</f>
        <v>10579</v>
      </c>
    </row>
    <row r="17" spans="1:15" ht="15" customHeight="1">
      <c r="A17" s="119" t="s">
        <v>244</v>
      </c>
      <c r="G17" s="88">
        <v>2000</v>
      </c>
      <c r="H17" s="85"/>
      <c r="I17" s="85" t="s">
        <v>128</v>
      </c>
      <c r="J17" s="20"/>
      <c r="K17" s="85" t="s">
        <v>128</v>
      </c>
      <c r="L17" s="38"/>
      <c r="M17" s="85" t="s">
        <v>128</v>
      </c>
      <c r="N17" s="38"/>
      <c r="O17" s="20">
        <f>SUM(G17:M17)</f>
        <v>2000</v>
      </c>
    </row>
    <row r="18" spans="8:15" ht="15" customHeight="1">
      <c r="H18" s="85"/>
      <c r="I18" s="85"/>
      <c r="J18" s="20"/>
      <c r="K18" s="66"/>
      <c r="L18" s="38"/>
      <c r="M18" s="35"/>
      <c r="N18" s="38"/>
      <c r="O18" s="35"/>
    </row>
    <row r="19" spans="1:15" ht="15" customHeight="1">
      <c r="A19" s="12" t="s">
        <v>154</v>
      </c>
      <c r="G19" s="86" t="s">
        <v>128</v>
      </c>
      <c r="H19" s="88"/>
      <c r="I19" s="86" t="s">
        <v>128</v>
      </c>
      <c r="J19" s="35"/>
      <c r="K19" s="70" t="s">
        <v>128</v>
      </c>
      <c r="L19" s="39"/>
      <c r="M19" s="21">
        <v>1845</v>
      </c>
      <c r="N19" s="39"/>
      <c r="O19" s="21">
        <f>SUM(G19:M19)</f>
        <v>1845</v>
      </c>
    </row>
    <row r="20" spans="7:15" ht="15" customHeight="1">
      <c r="G20" s="88"/>
      <c r="H20" s="20"/>
      <c r="I20" s="35"/>
      <c r="J20" s="35"/>
      <c r="K20" s="68"/>
      <c r="L20" s="39"/>
      <c r="M20" s="20"/>
      <c r="N20" s="38"/>
      <c r="O20" s="20"/>
    </row>
    <row r="21" spans="1:15" ht="15" customHeight="1" thickBot="1">
      <c r="A21" s="4" t="s">
        <v>239</v>
      </c>
      <c r="G21" s="56">
        <f>SUM(G11:G19)</f>
        <v>12579</v>
      </c>
      <c r="H21" s="35"/>
      <c r="I21" s="87" t="s">
        <v>128</v>
      </c>
      <c r="J21" s="35"/>
      <c r="K21" s="56">
        <f>SUM(K11:K19)</f>
        <v>590</v>
      </c>
      <c r="L21" s="39"/>
      <c r="M21" s="56">
        <f>SUM(M11:M19)</f>
        <v>1355</v>
      </c>
      <c r="N21" s="38"/>
      <c r="O21" s="56">
        <f>SUM(O11:O19)</f>
        <v>14524</v>
      </c>
    </row>
    <row r="22" spans="7:15" ht="15" customHeight="1">
      <c r="G22" s="35"/>
      <c r="H22" s="35"/>
      <c r="I22" s="35"/>
      <c r="J22" s="35"/>
      <c r="K22" s="88"/>
      <c r="L22" s="39"/>
      <c r="M22" s="35"/>
      <c r="N22" s="38"/>
      <c r="O22" s="35"/>
    </row>
    <row r="23" spans="7:15" ht="15" customHeight="1">
      <c r="G23" s="35"/>
      <c r="H23" s="35"/>
      <c r="I23" s="35"/>
      <c r="J23" s="35"/>
      <c r="K23" s="88"/>
      <c r="L23" s="39"/>
      <c r="M23" s="35"/>
      <c r="N23" s="38"/>
      <c r="O23" s="35"/>
    </row>
    <row r="24" spans="1:15" ht="12.75">
      <c r="A24" s="4" t="s">
        <v>198</v>
      </c>
      <c r="G24" s="80">
        <v>17079</v>
      </c>
      <c r="I24" s="20">
        <v>4522</v>
      </c>
      <c r="J24" s="20"/>
      <c r="K24" s="51">
        <v>596</v>
      </c>
      <c r="L24" s="38"/>
      <c r="M24" s="20">
        <v>2591</v>
      </c>
      <c r="O24" s="20">
        <f>SUM(G24:M24)</f>
        <v>24788</v>
      </c>
    </row>
    <row r="25" spans="7:15" ht="12.75">
      <c r="G25" s="20"/>
      <c r="H25" s="20"/>
      <c r="I25" s="20"/>
      <c r="J25" s="20"/>
      <c r="K25" s="51"/>
      <c r="L25" s="38"/>
      <c r="M25" s="20"/>
      <c r="N25" s="38"/>
      <c r="O25" s="20"/>
    </row>
    <row r="26" spans="1:15" ht="12.75">
      <c r="A26" s="12" t="s">
        <v>197</v>
      </c>
      <c r="E26" s="11" t="s">
        <v>29</v>
      </c>
      <c r="G26" s="85" t="s">
        <v>128</v>
      </c>
      <c r="H26" s="85"/>
      <c r="I26" s="85" t="s">
        <v>128</v>
      </c>
      <c r="J26" s="20"/>
      <c r="K26" s="51">
        <v>-596</v>
      </c>
      <c r="L26" s="38"/>
      <c r="M26" s="20">
        <v>596</v>
      </c>
      <c r="N26" s="38"/>
      <c r="O26" s="85" t="s">
        <v>128</v>
      </c>
    </row>
    <row r="27" spans="7:15" ht="12.75">
      <c r="G27" s="88"/>
      <c r="H27" s="88"/>
      <c r="I27" s="88"/>
      <c r="J27" s="35"/>
      <c r="K27" s="65"/>
      <c r="L27" s="39"/>
      <c r="M27" s="35"/>
      <c r="N27" s="39"/>
      <c r="O27" s="35"/>
    </row>
    <row r="28" spans="1:15" ht="12.75">
      <c r="A28" s="12" t="s">
        <v>154</v>
      </c>
      <c r="G28" s="88" t="s">
        <v>128</v>
      </c>
      <c r="H28" s="88"/>
      <c r="I28" s="88" t="s">
        <v>128</v>
      </c>
      <c r="J28" s="35"/>
      <c r="K28" s="70" t="s">
        <v>128</v>
      </c>
      <c r="L28" s="39"/>
      <c r="M28" s="35">
        <f>+'Income Statements'!I35</f>
        <v>1410</v>
      </c>
      <c r="N28" s="39"/>
      <c r="O28" s="35">
        <f>SUM(G28:M28)</f>
        <v>1410</v>
      </c>
    </row>
    <row r="29" spans="7:15" ht="12.75">
      <c r="G29" s="85"/>
      <c r="H29" s="85"/>
      <c r="I29" s="85"/>
      <c r="J29" s="20"/>
      <c r="K29" s="51"/>
      <c r="L29" s="38"/>
      <c r="M29" s="20"/>
      <c r="N29" s="38"/>
      <c r="O29" s="20"/>
    </row>
    <row r="30" spans="1:15" ht="12.75">
      <c r="A30" s="12" t="s">
        <v>250</v>
      </c>
      <c r="G30" s="85"/>
      <c r="H30" s="85"/>
      <c r="I30" s="85"/>
      <c r="J30" s="20"/>
      <c r="K30" s="51"/>
      <c r="L30" s="38"/>
      <c r="M30" s="20"/>
      <c r="N30" s="38"/>
      <c r="O30" s="20"/>
    </row>
    <row r="31" spans="1:15" ht="12.75">
      <c r="A31" s="119" t="s">
        <v>256</v>
      </c>
      <c r="G31" s="85"/>
      <c r="H31" s="85"/>
      <c r="I31" s="85"/>
      <c r="J31" s="20"/>
      <c r="K31" s="51"/>
      <c r="L31" s="38"/>
      <c r="M31" s="20"/>
      <c r="N31" s="38"/>
      <c r="O31" s="20"/>
    </row>
    <row r="32" spans="1:11" ht="12.75">
      <c r="A32" s="12" t="s">
        <v>257</v>
      </c>
      <c r="E32" s="11"/>
      <c r="K32" s="12"/>
    </row>
    <row r="33" spans="1:15" ht="12.75">
      <c r="A33" s="12" t="s">
        <v>251</v>
      </c>
      <c r="E33" s="11"/>
      <c r="G33" s="86" t="s">
        <v>128</v>
      </c>
      <c r="H33" s="85"/>
      <c r="I33" s="85" t="s">
        <v>128</v>
      </c>
      <c r="J33" s="20"/>
      <c r="K33" s="85" t="s">
        <v>128</v>
      </c>
      <c r="L33" s="38"/>
      <c r="M33" s="21">
        <v>-615</v>
      </c>
      <c r="N33" s="38"/>
      <c r="O33" s="86">
        <f>SUM(M33:N33)</f>
        <v>-615</v>
      </c>
    </row>
    <row r="34" spans="7:15" ht="12.75">
      <c r="G34" s="20"/>
      <c r="H34" s="20"/>
      <c r="I34" s="54"/>
      <c r="J34" s="35"/>
      <c r="K34" s="68"/>
      <c r="L34" s="39"/>
      <c r="M34" s="20"/>
      <c r="N34" s="38"/>
      <c r="O34" s="20"/>
    </row>
    <row r="35" spans="1:16" ht="13.5" thickBot="1">
      <c r="A35" s="4" t="s">
        <v>237</v>
      </c>
      <c r="G35" s="56">
        <f>SUM(G24:G33)</f>
        <v>17079</v>
      </c>
      <c r="H35" s="35"/>
      <c r="I35" s="56">
        <f>SUM(I24:I33)</f>
        <v>4522</v>
      </c>
      <c r="J35" s="35"/>
      <c r="K35" s="87" t="s">
        <v>128</v>
      </c>
      <c r="L35" s="39"/>
      <c r="M35" s="56">
        <f>SUM(M24:M33)</f>
        <v>3982</v>
      </c>
      <c r="N35" s="38"/>
      <c r="O35" s="56">
        <f>SUM(O24:O33)</f>
        <v>25583</v>
      </c>
      <c r="P35" s="26">
        <f>+O35-'Balance Sheet'!D38</f>
        <v>0</v>
      </c>
    </row>
    <row r="37" ht="12.75">
      <c r="A37" s="46"/>
    </row>
    <row r="38" spans="1:2" ht="12.75">
      <c r="A38" s="46" t="s">
        <v>229</v>
      </c>
      <c r="B38" s="12" t="s">
        <v>240</v>
      </c>
    </row>
    <row r="39" spans="1:2" ht="12.75">
      <c r="A39" s="12" t="s">
        <v>98</v>
      </c>
      <c r="B39" s="12" t="s">
        <v>245</v>
      </c>
    </row>
    <row r="40" spans="1:15" ht="14.25" customHeight="1">
      <c r="A40" s="78"/>
      <c r="B40" s="78"/>
      <c r="C40" s="78"/>
      <c r="D40" s="78"/>
      <c r="E40" s="78"/>
      <c r="F40" s="78"/>
      <c r="G40" s="78"/>
      <c r="H40" s="78"/>
      <c r="I40" s="78"/>
      <c r="J40" s="78"/>
      <c r="K40" s="78"/>
      <c r="L40" s="78"/>
      <c r="M40" s="78"/>
      <c r="N40" s="78"/>
      <c r="O40" s="78"/>
    </row>
    <row r="41" spans="1:15" ht="25.5" customHeight="1">
      <c r="A41" s="177" t="s">
        <v>212</v>
      </c>
      <c r="B41" s="177"/>
      <c r="C41" s="177"/>
      <c r="D41" s="177"/>
      <c r="E41" s="177"/>
      <c r="F41" s="177"/>
      <c r="G41" s="180"/>
      <c r="H41" s="180"/>
      <c r="I41" s="180"/>
      <c r="J41" s="180"/>
      <c r="K41" s="180"/>
      <c r="L41" s="180"/>
      <c r="M41" s="180"/>
      <c r="N41" s="180"/>
      <c r="O41" s="180"/>
    </row>
    <row r="42" spans="1:15" ht="12.75">
      <c r="A42" s="181"/>
      <c r="B42" s="181"/>
      <c r="C42" s="181"/>
      <c r="D42" s="181"/>
      <c r="E42" s="181"/>
      <c r="F42" s="181"/>
      <c r="G42" s="182"/>
      <c r="H42" s="182"/>
      <c r="I42" s="182"/>
      <c r="J42" s="182"/>
      <c r="K42" s="182"/>
      <c r="L42" s="182"/>
      <c r="M42" s="182"/>
      <c r="N42" s="182"/>
      <c r="O42" s="182"/>
    </row>
  </sheetData>
  <mergeCells count="8">
    <mergeCell ref="A41:O41"/>
    <mergeCell ref="A42:O42"/>
    <mergeCell ref="A6:O6"/>
    <mergeCell ref="A1:O1"/>
    <mergeCell ref="A2:O2"/>
    <mergeCell ref="A3:O3"/>
    <mergeCell ref="A5:O5"/>
    <mergeCell ref="A4:O4"/>
  </mergeCells>
  <printOptions/>
  <pageMargins left="0.89" right="0.75" top="0.48" bottom="0.65" header="0.5" footer="0.5"/>
  <pageSetup horizontalDpi="600" verticalDpi="600" orientation="landscape" r:id="rId1"/>
  <rowBreaks count="1" manualBreakCount="1">
    <brk id="22" max="14" man="1"/>
  </rowBreaks>
</worksheet>
</file>

<file path=xl/worksheets/sheet4.xml><?xml version="1.0" encoding="utf-8"?>
<worksheet xmlns="http://schemas.openxmlformats.org/spreadsheetml/2006/main" xmlns:r="http://schemas.openxmlformats.org/officeDocument/2006/relationships">
  <dimension ref="A1:L50"/>
  <sheetViews>
    <sheetView workbookViewId="0" topLeftCell="A55">
      <selection activeCell="A4" sqref="A4:G4"/>
    </sheetView>
  </sheetViews>
  <sheetFormatPr defaultColWidth="9.33203125" defaultRowHeight="12.75"/>
  <cols>
    <col min="1" max="2" width="3.83203125" style="12" customWidth="1"/>
    <col min="3" max="3" width="49.83203125" style="12" customWidth="1"/>
    <col min="4" max="4" width="14.66015625" style="12" customWidth="1"/>
    <col min="5" max="5" width="18.5" style="12" customWidth="1"/>
    <col min="6" max="6" width="1.83203125" style="22" customWidth="1"/>
    <col min="7" max="7" width="18.5" style="12" customWidth="1"/>
    <col min="8" max="16384" width="9.33203125" style="12" customWidth="1"/>
  </cols>
  <sheetData>
    <row r="1" spans="1:7" ht="19.5" customHeight="1">
      <c r="A1" s="174" t="str">
        <f>+'Income Statements'!A1:K1</f>
        <v>TEX CYCLE TECHNOLOGY (M) BERHAD</v>
      </c>
      <c r="B1" s="174"/>
      <c r="C1" s="174"/>
      <c r="D1" s="174"/>
      <c r="E1" s="174"/>
      <c r="F1" s="174"/>
      <c r="G1" s="174"/>
    </row>
    <row r="2" spans="1:7" ht="9.75" customHeight="1">
      <c r="A2" s="175" t="str">
        <f>+'Income Statements'!A2:K2</f>
        <v>Company's No.: 642619-P</v>
      </c>
      <c r="B2" s="175"/>
      <c r="C2" s="175"/>
      <c r="D2" s="175"/>
      <c r="E2" s="175"/>
      <c r="F2" s="175"/>
      <c r="G2" s="175"/>
    </row>
    <row r="3" spans="1:7" ht="9.75" customHeight="1">
      <c r="A3" s="175" t="s">
        <v>8</v>
      </c>
      <c r="B3" s="175"/>
      <c r="C3" s="175"/>
      <c r="D3" s="175"/>
      <c r="E3" s="175"/>
      <c r="F3" s="175"/>
      <c r="G3" s="175"/>
    </row>
    <row r="4" spans="1:7" ht="19.5" customHeight="1">
      <c r="A4" s="178" t="s">
        <v>274</v>
      </c>
      <c r="B4" s="178"/>
      <c r="C4" s="178"/>
      <c r="D4" s="178"/>
      <c r="E4" s="178"/>
      <c r="F4" s="178"/>
      <c r="G4" s="178"/>
    </row>
    <row r="5" spans="1:7" ht="19.5" customHeight="1" thickBot="1">
      <c r="A5" s="178" t="s">
        <v>145</v>
      </c>
      <c r="B5" s="178"/>
      <c r="C5" s="178"/>
      <c r="D5" s="178"/>
      <c r="E5" s="178"/>
      <c r="F5" s="178"/>
      <c r="G5" s="178"/>
    </row>
    <row r="6" spans="1:7" ht="12.75">
      <c r="A6" s="167" t="s">
        <v>18</v>
      </c>
      <c r="B6" s="167"/>
      <c r="C6" s="167"/>
      <c r="D6" s="167"/>
      <c r="E6" s="167"/>
      <c r="F6" s="167"/>
      <c r="G6" s="167"/>
    </row>
    <row r="7" spans="1:7" ht="15.75" customHeight="1">
      <c r="A7" s="7"/>
      <c r="B7" s="7"/>
      <c r="C7" s="7"/>
      <c r="D7" s="7"/>
      <c r="E7" s="7"/>
      <c r="F7" s="7"/>
      <c r="G7" s="7"/>
    </row>
    <row r="8" spans="1:7" ht="38.25">
      <c r="A8" s="7"/>
      <c r="B8" s="7"/>
      <c r="C8" s="7"/>
      <c r="D8" s="2"/>
      <c r="E8" s="104" t="s">
        <v>4</v>
      </c>
      <c r="F8" s="7"/>
      <c r="G8" s="104" t="s">
        <v>180</v>
      </c>
    </row>
    <row r="9" spans="1:7" ht="12.75">
      <c r="A9" s="16"/>
      <c r="B9" s="17"/>
      <c r="C9" s="17"/>
      <c r="D9" s="2"/>
      <c r="E9" s="82" t="str">
        <f>+'Income Statements'!E10</f>
        <v>30.6.2006</v>
      </c>
      <c r="F9" s="81"/>
      <c r="G9" s="82" t="str">
        <f>+'Income Statements'!G10</f>
        <v>30.6.2005</v>
      </c>
    </row>
    <row r="10" spans="1:7" ht="15" customHeight="1">
      <c r="A10" s="16"/>
      <c r="B10" s="17"/>
      <c r="C10" s="17"/>
      <c r="D10" s="1"/>
      <c r="E10" s="83" t="s">
        <v>146</v>
      </c>
      <c r="F10" s="83"/>
      <c r="G10" s="83" t="s">
        <v>146</v>
      </c>
    </row>
    <row r="11" spans="1:7" ht="15" customHeight="1">
      <c r="A11" s="8" t="s">
        <v>22</v>
      </c>
      <c r="B11" s="17"/>
      <c r="C11" s="17"/>
      <c r="D11" s="1"/>
      <c r="E11" s="1"/>
      <c r="F11" s="1"/>
      <c r="G11" s="1"/>
    </row>
    <row r="12" spans="1:7" ht="15" customHeight="1">
      <c r="A12" s="27" t="s">
        <v>85</v>
      </c>
      <c r="B12" s="17"/>
      <c r="C12" s="17"/>
      <c r="D12" s="1"/>
      <c r="E12" s="9">
        <f>+'Income Statements'!I31</f>
        <v>2028</v>
      </c>
      <c r="F12" s="9"/>
      <c r="G12" s="85">
        <f>+'Income Statements'!K31</f>
        <v>2575</v>
      </c>
    </row>
    <row r="13" spans="1:7" ht="15" customHeight="1">
      <c r="A13" s="27"/>
      <c r="B13" s="17"/>
      <c r="C13" s="17"/>
      <c r="D13" s="1"/>
      <c r="E13" s="9"/>
      <c r="F13" s="9"/>
      <c r="G13" s="79"/>
    </row>
    <row r="14" spans="1:7" ht="15" customHeight="1">
      <c r="A14" s="27" t="s">
        <v>23</v>
      </c>
      <c r="B14" s="17"/>
      <c r="C14" s="17"/>
      <c r="D14" s="1"/>
      <c r="E14" s="9"/>
      <c r="F14" s="9"/>
      <c r="G14" s="79"/>
    </row>
    <row r="15" spans="1:7" ht="15" customHeight="1">
      <c r="A15" s="27"/>
      <c r="B15" s="17" t="s">
        <v>24</v>
      </c>
      <c r="C15" s="17"/>
      <c r="D15" s="1"/>
      <c r="E15" s="9">
        <f>228+231</f>
        <v>459</v>
      </c>
      <c r="F15" s="9"/>
      <c r="G15" s="79">
        <v>357</v>
      </c>
    </row>
    <row r="16" spans="1:7" ht="15" customHeight="1">
      <c r="A16" s="27"/>
      <c r="B16" s="17" t="s">
        <v>99</v>
      </c>
      <c r="C16" s="17"/>
      <c r="D16" s="1"/>
      <c r="E16" s="9">
        <f>-'Income Statements'!I29</f>
        <v>7</v>
      </c>
      <c r="F16" s="9"/>
      <c r="G16" s="79">
        <v>64</v>
      </c>
    </row>
    <row r="17" spans="1:7" ht="15" customHeight="1">
      <c r="A17" s="27"/>
      <c r="B17" s="17" t="s">
        <v>100</v>
      </c>
      <c r="C17" s="17"/>
      <c r="D17" s="1"/>
      <c r="E17" s="33">
        <f>-'Income Statements'!I27</f>
        <v>-37</v>
      </c>
      <c r="F17" s="9"/>
      <c r="G17" s="100">
        <v>-8</v>
      </c>
    </row>
    <row r="18" spans="1:7" ht="15" customHeight="1">
      <c r="A18" s="27" t="s">
        <v>80</v>
      </c>
      <c r="B18" s="17"/>
      <c r="C18" s="17"/>
      <c r="D18" s="1"/>
      <c r="E18" s="9">
        <f>SUM(E12:E17)</f>
        <v>2457</v>
      </c>
      <c r="F18" s="9"/>
      <c r="G18" s="9">
        <f>SUM(G12:G17)</f>
        <v>2988</v>
      </c>
    </row>
    <row r="19" spans="1:7" ht="15" customHeight="1">
      <c r="A19" s="27"/>
      <c r="B19" s="120" t="s">
        <v>246</v>
      </c>
      <c r="C19" s="120"/>
      <c r="D19" s="1"/>
      <c r="E19" s="9">
        <v>56</v>
      </c>
      <c r="F19" s="9"/>
      <c r="G19" s="79">
        <v>-5</v>
      </c>
    </row>
    <row r="20" spans="1:7" ht="15" customHeight="1">
      <c r="A20" s="27"/>
      <c r="B20" s="17" t="s">
        <v>247</v>
      </c>
      <c r="C20" s="17"/>
      <c r="D20" s="1"/>
      <c r="E20" s="9">
        <v>-181</v>
      </c>
      <c r="F20" s="9"/>
      <c r="G20" s="79">
        <v>-781</v>
      </c>
    </row>
    <row r="21" spans="1:7" ht="15" customHeight="1">
      <c r="A21" s="27"/>
      <c r="B21" s="17" t="s">
        <v>248</v>
      </c>
      <c r="C21" s="17"/>
      <c r="D21" s="1"/>
      <c r="E21" s="9">
        <v>-136</v>
      </c>
      <c r="F21" s="9"/>
      <c r="G21" s="79">
        <v>2746</v>
      </c>
    </row>
    <row r="22" spans="1:7" ht="15" customHeight="1">
      <c r="A22" s="12" t="s">
        <v>133</v>
      </c>
      <c r="B22" s="17"/>
      <c r="C22" s="17"/>
      <c r="D22" s="1"/>
      <c r="E22" s="31">
        <f>SUM(E18:E21)</f>
        <v>2196</v>
      </c>
      <c r="F22" s="9"/>
      <c r="G22" s="31">
        <f>SUM(G18:G21)</f>
        <v>4948</v>
      </c>
    </row>
    <row r="23" spans="1:7" ht="15" customHeight="1">
      <c r="A23" s="8"/>
      <c r="B23" s="17" t="s">
        <v>101</v>
      </c>
      <c r="C23" s="17"/>
      <c r="D23" s="1"/>
      <c r="E23" s="9">
        <f>-E16</f>
        <v>-7</v>
      </c>
      <c r="F23" s="9"/>
      <c r="G23" s="9">
        <f>-G16</f>
        <v>-64</v>
      </c>
    </row>
    <row r="24" spans="1:7" ht="15" customHeight="1">
      <c r="A24" s="8"/>
      <c r="B24" s="17" t="s">
        <v>102</v>
      </c>
      <c r="C24" s="17"/>
      <c r="D24" s="1"/>
      <c r="E24" s="9">
        <v>-685</v>
      </c>
      <c r="F24" s="9"/>
      <c r="G24" s="79">
        <v>-528</v>
      </c>
    </row>
    <row r="25" spans="1:7" ht="15" customHeight="1">
      <c r="A25" s="8" t="s">
        <v>134</v>
      </c>
      <c r="B25" s="17"/>
      <c r="C25" s="17"/>
      <c r="D25" s="1"/>
      <c r="E25" s="10">
        <f>SUM(E22:E24)</f>
        <v>1504</v>
      </c>
      <c r="F25" s="9"/>
      <c r="G25" s="10">
        <f>SUM(G22:G24)</f>
        <v>4356</v>
      </c>
    </row>
    <row r="26" spans="1:7" ht="15" customHeight="1">
      <c r="A26" s="27"/>
      <c r="B26" s="17"/>
      <c r="C26" s="17"/>
      <c r="D26" s="1"/>
      <c r="E26" s="9"/>
      <c r="F26" s="9"/>
      <c r="G26" s="79"/>
    </row>
    <row r="27" spans="1:7" ht="15" customHeight="1">
      <c r="A27" s="8" t="s">
        <v>25</v>
      </c>
      <c r="B27" s="17"/>
      <c r="C27" s="17"/>
      <c r="D27" s="1"/>
      <c r="E27" s="9"/>
      <c r="F27" s="9"/>
      <c r="G27" s="79"/>
    </row>
    <row r="28" spans="1:7" ht="15" customHeight="1">
      <c r="A28" s="8"/>
      <c r="B28" s="17" t="s">
        <v>233</v>
      </c>
      <c r="C28" s="17"/>
      <c r="D28" s="1"/>
      <c r="E28" s="79" t="s">
        <v>128</v>
      </c>
      <c r="F28" s="9"/>
      <c r="G28" s="79">
        <v>1025</v>
      </c>
    </row>
    <row r="29" spans="1:7" ht="15" customHeight="1">
      <c r="A29" s="8"/>
      <c r="B29" s="17" t="s">
        <v>124</v>
      </c>
      <c r="C29" s="17"/>
      <c r="D29" s="1"/>
      <c r="E29" s="9">
        <f>-E17</f>
        <v>37</v>
      </c>
      <c r="F29" s="9"/>
      <c r="G29" s="9">
        <f>-G17</f>
        <v>8</v>
      </c>
    </row>
    <row r="30" spans="1:7" ht="15" customHeight="1">
      <c r="A30" s="27"/>
      <c r="B30" s="17" t="s">
        <v>26</v>
      </c>
      <c r="C30" s="17"/>
      <c r="D30" s="1"/>
      <c r="E30" s="9">
        <f>-184-14</f>
        <v>-198</v>
      </c>
      <c r="F30" s="9"/>
      <c r="G30" s="79">
        <v>-3606</v>
      </c>
    </row>
    <row r="31" spans="1:7" ht="15" customHeight="1">
      <c r="A31" s="8" t="s">
        <v>27</v>
      </c>
      <c r="B31" s="17"/>
      <c r="C31" s="17"/>
      <c r="D31" s="1"/>
      <c r="E31" s="10">
        <f>SUM(E29:E30)</f>
        <v>-161</v>
      </c>
      <c r="F31" s="9"/>
      <c r="G31" s="10">
        <f>SUM(G28:G30)</f>
        <v>-2573</v>
      </c>
    </row>
    <row r="32" spans="1:7" ht="15" customHeight="1">
      <c r="A32" s="16"/>
      <c r="B32" s="17"/>
      <c r="C32" s="17"/>
      <c r="D32" s="1"/>
      <c r="E32" s="9"/>
      <c r="F32" s="9"/>
      <c r="G32" s="79"/>
    </row>
    <row r="33" spans="1:7" ht="15" customHeight="1">
      <c r="A33" s="8" t="s">
        <v>201</v>
      </c>
      <c r="B33" s="17"/>
      <c r="C33" s="17"/>
      <c r="D33" s="1"/>
      <c r="E33" s="9"/>
      <c r="F33" s="9"/>
      <c r="G33" s="79"/>
    </row>
    <row r="34" spans="1:7" ht="15" customHeight="1">
      <c r="A34" s="8"/>
      <c r="B34" s="17" t="s">
        <v>234</v>
      </c>
      <c r="C34" s="17"/>
      <c r="D34" s="1"/>
      <c r="E34" s="79" t="s">
        <v>128</v>
      </c>
      <c r="F34" s="9"/>
      <c r="G34" s="79">
        <v>-55</v>
      </c>
    </row>
    <row r="35" spans="1:7" ht="15" customHeight="1">
      <c r="A35" s="8"/>
      <c r="B35" s="17" t="s">
        <v>235</v>
      </c>
      <c r="C35" s="17"/>
      <c r="D35" s="1"/>
      <c r="E35" s="9">
        <v>-107</v>
      </c>
      <c r="F35" s="9"/>
      <c r="G35" s="79">
        <v>-121</v>
      </c>
    </row>
    <row r="36" spans="1:7" ht="15" customHeight="1">
      <c r="A36" s="8" t="s">
        <v>236</v>
      </c>
      <c r="C36" s="17"/>
      <c r="D36" s="1"/>
      <c r="E36" s="10">
        <f>SUM(E34:E35)</f>
        <v>-107</v>
      </c>
      <c r="F36" s="9"/>
      <c r="G36" s="10">
        <f>SUM(G34:G35)</f>
        <v>-176</v>
      </c>
    </row>
    <row r="37" spans="1:6" ht="15" customHeight="1">
      <c r="A37" s="8"/>
      <c r="B37" s="17"/>
      <c r="C37" s="17"/>
      <c r="D37" s="1"/>
      <c r="F37" s="12"/>
    </row>
    <row r="38" spans="1:7" ht="15" customHeight="1">
      <c r="A38" s="8"/>
      <c r="B38" s="17"/>
      <c r="C38" s="17"/>
      <c r="D38" s="1"/>
      <c r="E38" s="9"/>
      <c r="F38" s="9"/>
      <c r="G38" s="79"/>
    </row>
    <row r="39" spans="1:7" ht="15" customHeight="1">
      <c r="A39" s="8" t="s">
        <v>81</v>
      </c>
      <c r="B39" s="17"/>
      <c r="C39" s="17"/>
      <c r="D39" s="1"/>
      <c r="E39" s="14">
        <f>+E25+E31+E36</f>
        <v>1236</v>
      </c>
      <c r="F39" s="14"/>
      <c r="G39" s="14">
        <f>+G25+G31+G36</f>
        <v>1607</v>
      </c>
    </row>
    <row r="40" spans="1:7" ht="15" customHeight="1">
      <c r="A40" s="27"/>
      <c r="B40" s="17"/>
      <c r="C40" s="17"/>
      <c r="D40" s="1"/>
      <c r="E40" s="1"/>
      <c r="F40" s="1"/>
      <c r="G40" s="101"/>
    </row>
    <row r="41" spans="1:8" ht="15" customHeight="1">
      <c r="A41" s="8" t="s">
        <v>135</v>
      </c>
      <c r="B41" s="17"/>
      <c r="C41" s="17"/>
      <c r="D41" s="1"/>
      <c r="E41" s="9">
        <f>+'Balance Sheet'!F21</f>
        <v>6279</v>
      </c>
      <c r="F41" s="9"/>
      <c r="G41" s="79" t="s">
        <v>128</v>
      </c>
      <c r="H41" s="26">
        <f>+E41-'Balance Sheet'!F21</f>
        <v>0</v>
      </c>
    </row>
    <row r="42" spans="1:7" ht="15" customHeight="1">
      <c r="A42" s="8"/>
      <c r="B42" s="17"/>
      <c r="C42" s="17"/>
      <c r="D42" s="1"/>
      <c r="E42" s="16"/>
      <c r="F42" s="16"/>
      <c r="G42" s="79"/>
    </row>
    <row r="43" spans="1:8" ht="15" customHeight="1" thickBot="1">
      <c r="A43" s="8" t="s">
        <v>221</v>
      </c>
      <c r="B43" s="17"/>
      <c r="C43" s="17"/>
      <c r="D43" s="1"/>
      <c r="E43" s="57">
        <f>+SUM(E39:E41)</f>
        <v>7515</v>
      </c>
      <c r="F43" s="14"/>
      <c r="G43" s="57">
        <f>+SUM(G39:G41)</f>
        <v>1607</v>
      </c>
      <c r="H43" s="26">
        <f>+E43-'Balance Sheet'!D21</f>
        <v>0</v>
      </c>
    </row>
    <row r="44" spans="1:7" ht="15" customHeight="1">
      <c r="A44" s="27"/>
      <c r="B44" s="17"/>
      <c r="C44" s="17"/>
      <c r="D44" s="1"/>
      <c r="E44" s="1"/>
      <c r="F44" s="1"/>
      <c r="G44" s="1"/>
    </row>
    <row r="45" spans="1:7" ht="15" customHeight="1">
      <c r="A45" s="46"/>
      <c r="C45" s="17"/>
      <c r="D45" s="1"/>
      <c r="E45" s="1"/>
      <c r="F45" s="1"/>
      <c r="G45" s="1"/>
    </row>
    <row r="46" spans="1:7" ht="15" customHeight="1">
      <c r="A46" s="27"/>
      <c r="B46" s="17"/>
      <c r="C46" s="17"/>
      <c r="D46" s="1"/>
      <c r="E46" s="1"/>
      <c r="F46" s="1"/>
      <c r="G46" s="1"/>
    </row>
    <row r="47" spans="1:12" ht="13.5" customHeight="1">
      <c r="A47" s="77"/>
      <c r="B47" s="77"/>
      <c r="C47" s="77"/>
      <c r="D47" s="77"/>
      <c r="E47" s="77"/>
      <c r="F47" s="77"/>
      <c r="G47" s="77"/>
      <c r="H47" s="59"/>
      <c r="I47" s="59"/>
      <c r="J47" s="59"/>
      <c r="K47" s="59"/>
      <c r="L47" s="59"/>
    </row>
    <row r="48" spans="1:12" ht="26.25" customHeight="1">
      <c r="A48" s="177" t="s">
        <v>213</v>
      </c>
      <c r="B48" s="177"/>
      <c r="C48" s="177"/>
      <c r="D48" s="177"/>
      <c r="E48" s="177"/>
      <c r="F48" s="177"/>
      <c r="G48" s="177"/>
      <c r="H48" s="28"/>
      <c r="I48" s="5"/>
      <c r="J48" s="5"/>
      <c r="K48" s="5"/>
      <c r="L48" s="5"/>
    </row>
    <row r="49" spans="1:12" ht="12.75">
      <c r="A49" s="181"/>
      <c r="B49" s="181"/>
      <c r="C49" s="181"/>
      <c r="D49" s="181"/>
      <c r="E49" s="181"/>
      <c r="F49" s="181"/>
      <c r="G49" s="181"/>
      <c r="H49" s="28"/>
      <c r="I49" s="5"/>
      <c r="J49" s="5"/>
      <c r="K49" s="5"/>
      <c r="L49" s="5"/>
    </row>
    <row r="50" spans="1:12" ht="12.75">
      <c r="A50" s="5"/>
      <c r="B50" s="5"/>
      <c r="C50" s="5"/>
      <c r="D50" s="5"/>
      <c r="E50" s="5"/>
      <c r="F50" s="71"/>
      <c r="G50" s="5"/>
      <c r="H50" s="28"/>
      <c r="I50" s="5"/>
      <c r="J50" s="5"/>
      <c r="K50" s="5"/>
      <c r="L50" s="5"/>
    </row>
  </sheetData>
  <mergeCells count="8">
    <mergeCell ref="A6:G6"/>
    <mergeCell ref="A48:G48"/>
    <mergeCell ref="A49:G49"/>
    <mergeCell ref="A1:G1"/>
    <mergeCell ref="A2:G2"/>
    <mergeCell ref="A3:G3"/>
    <mergeCell ref="A5:G5"/>
    <mergeCell ref="A4:G4"/>
  </mergeCells>
  <printOptions/>
  <pageMargins left="0.75" right="0.39" top="0.49" bottom="1.63" header="0.28" footer="0.5"/>
  <pageSetup horizontalDpi="600" verticalDpi="600" orientation="portrait" r:id="rId1"/>
  <rowBreaks count="1" manualBreakCount="1">
    <brk id="38" max="6" man="1"/>
  </rowBreaks>
</worksheet>
</file>

<file path=xl/worksheets/sheet5.xml><?xml version="1.0" encoding="utf-8"?>
<worksheet xmlns="http://schemas.openxmlformats.org/spreadsheetml/2006/main" xmlns:r="http://schemas.openxmlformats.org/officeDocument/2006/relationships">
  <dimension ref="A1:AC235"/>
  <sheetViews>
    <sheetView tabSelected="1" view="pageBreakPreview" zoomScaleSheetLayoutView="100" workbookViewId="0" topLeftCell="A1">
      <selection activeCell="S224" sqref="S224"/>
    </sheetView>
  </sheetViews>
  <sheetFormatPr defaultColWidth="9.33203125" defaultRowHeight="12.75"/>
  <cols>
    <col min="1" max="1" width="5.33203125" style="12" customWidth="1"/>
    <col min="2" max="3" width="4.66015625" style="12" customWidth="1"/>
    <col min="4" max="4" width="9" style="12" customWidth="1"/>
    <col min="5" max="5" width="2.83203125" style="12" hidden="1" customWidth="1"/>
    <col min="6" max="6" width="2.33203125" style="12" hidden="1" customWidth="1"/>
    <col min="7" max="7" width="2.83203125" style="12" hidden="1" customWidth="1"/>
    <col min="8" max="8" width="2.33203125" style="12" hidden="1" customWidth="1"/>
    <col min="9" max="9" width="19" style="12" customWidth="1"/>
    <col min="10" max="10" width="17.83203125" style="12" customWidth="1"/>
    <col min="11" max="11" width="1.0078125" style="12" customWidth="1"/>
    <col min="12" max="12" width="17.83203125" style="12" customWidth="1"/>
    <col min="13" max="13" width="1.0078125" style="12" customWidth="1"/>
    <col min="14" max="14" width="5.83203125" style="12" customWidth="1"/>
    <col min="15" max="15" width="12.83203125" style="12" customWidth="1"/>
    <col min="16" max="16" width="1.0078125" style="12" customWidth="1"/>
    <col min="17" max="17" width="17.83203125" style="12" customWidth="1"/>
    <col min="18" max="18" width="21.5" style="22" customWidth="1"/>
    <col min="19" max="19" width="15.66015625" style="22" customWidth="1"/>
    <col min="20" max="29" width="9.33203125" style="22" customWidth="1"/>
    <col min="30" max="16384" width="9.33203125" style="12" customWidth="1"/>
  </cols>
  <sheetData>
    <row r="1" spans="1:17" ht="23.25">
      <c r="A1" s="188" t="str">
        <f>+'Income Statements'!A1:K1</f>
        <v>TEX CYCLE TECHNOLOGY (M) BERHAD</v>
      </c>
      <c r="B1" s="188"/>
      <c r="C1" s="188"/>
      <c r="D1" s="188"/>
      <c r="E1" s="188"/>
      <c r="F1" s="188"/>
      <c r="G1" s="188"/>
      <c r="H1" s="188"/>
      <c r="I1" s="188"/>
      <c r="J1" s="188"/>
      <c r="K1" s="188"/>
      <c r="L1" s="188"/>
      <c r="M1" s="188"/>
      <c r="N1" s="188"/>
      <c r="O1" s="188"/>
      <c r="P1" s="188"/>
      <c r="Q1" s="188"/>
    </row>
    <row r="2" spans="1:17" ht="14.25" customHeight="1">
      <c r="A2" s="193" t="str">
        <f>+'Income Statements'!A2:K2</f>
        <v>Company's No.: 642619-P</v>
      </c>
      <c r="B2" s="193"/>
      <c r="C2" s="193"/>
      <c r="D2" s="193"/>
      <c r="E2" s="193"/>
      <c r="F2" s="193"/>
      <c r="G2" s="193"/>
      <c r="H2" s="193"/>
      <c r="I2" s="193"/>
      <c r="J2" s="193"/>
      <c r="K2" s="193"/>
      <c r="L2" s="193"/>
      <c r="M2" s="193"/>
      <c r="N2" s="193"/>
      <c r="O2" s="193"/>
      <c r="P2" s="193"/>
      <c r="Q2" s="193"/>
    </row>
    <row r="3" spans="1:17" ht="12.75">
      <c r="A3" s="189" t="s">
        <v>8</v>
      </c>
      <c r="B3" s="189"/>
      <c r="C3" s="189"/>
      <c r="D3" s="189"/>
      <c r="E3" s="189"/>
      <c r="F3" s="190"/>
      <c r="G3" s="190"/>
      <c r="H3" s="190"/>
      <c r="I3" s="190"/>
      <c r="J3" s="190"/>
      <c r="K3" s="190"/>
      <c r="L3" s="190"/>
      <c r="M3" s="190"/>
      <c r="N3" s="190"/>
      <c r="O3" s="190"/>
      <c r="P3" s="190"/>
      <c r="Q3" s="190"/>
    </row>
    <row r="4" spans="1:17" ht="19.5" customHeight="1">
      <c r="A4" s="194" t="s">
        <v>274</v>
      </c>
      <c r="B4" s="194"/>
      <c r="C4" s="194"/>
      <c r="D4" s="194"/>
      <c r="E4" s="194"/>
      <c r="F4" s="194"/>
      <c r="G4" s="194"/>
      <c r="H4" s="194"/>
      <c r="I4" s="194"/>
      <c r="J4" s="194"/>
      <c r="K4" s="194"/>
      <c r="L4" s="194"/>
      <c r="M4" s="194"/>
      <c r="N4" s="194"/>
      <c r="O4" s="194"/>
      <c r="P4" s="194"/>
      <c r="Q4" s="194"/>
    </row>
    <row r="5" spans="1:17" ht="19.5" customHeight="1" thickBot="1">
      <c r="A5" s="191" t="s">
        <v>10</v>
      </c>
      <c r="B5" s="191"/>
      <c r="C5" s="191"/>
      <c r="D5" s="191"/>
      <c r="E5" s="191"/>
      <c r="F5" s="192"/>
      <c r="G5" s="192"/>
      <c r="H5" s="192"/>
      <c r="I5" s="192"/>
      <c r="J5" s="192"/>
      <c r="K5" s="192"/>
      <c r="L5" s="192"/>
      <c r="M5" s="192"/>
      <c r="N5" s="192"/>
      <c r="O5" s="192"/>
      <c r="P5" s="192"/>
      <c r="Q5" s="192"/>
    </row>
    <row r="7" spans="1:2" ht="12.75">
      <c r="A7" s="11" t="s">
        <v>28</v>
      </c>
      <c r="B7" s="4" t="s">
        <v>87</v>
      </c>
    </row>
    <row r="8" ht="12.75">
      <c r="A8" s="13"/>
    </row>
    <row r="9" spans="1:2" ht="12.75">
      <c r="A9" s="11" t="s">
        <v>29</v>
      </c>
      <c r="B9" s="4" t="s">
        <v>30</v>
      </c>
    </row>
    <row r="10" spans="1:17" ht="12.75">
      <c r="A10" s="13"/>
      <c r="B10" s="153" t="s">
        <v>214</v>
      </c>
      <c r="C10" s="153"/>
      <c r="D10" s="153"/>
      <c r="E10" s="153"/>
      <c r="F10" s="153"/>
      <c r="G10" s="153"/>
      <c r="H10" s="153"/>
      <c r="I10" s="153"/>
      <c r="J10" s="153"/>
      <c r="K10" s="153"/>
      <c r="L10" s="153"/>
      <c r="M10" s="153"/>
      <c r="N10" s="153"/>
      <c r="O10" s="153"/>
      <c r="P10" s="153"/>
      <c r="Q10" s="153"/>
    </row>
    <row r="11" spans="1:17" ht="12.75">
      <c r="A11" s="13"/>
      <c r="B11" s="153"/>
      <c r="C11" s="153"/>
      <c r="D11" s="153"/>
      <c r="E11" s="153"/>
      <c r="F11" s="153"/>
      <c r="G11" s="153"/>
      <c r="H11" s="153"/>
      <c r="I11" s="153"/>
      <c r="J11" s="153"/>
      <c r="K11" s="153"/>
      <c r="L11" s="153"/>
      <c r="M11" s="153"/>
      <c r="N11" s="153"/>
      <c r="O11" s="153"/>
      <c r="P11" s="153"/>
      <c r="Q11" s="153"/>
    </row>
    <row r="12" ht="12.75">
      <c r="A12" s="13"/>
    </row>
    <row r="13" spans="1:17" ht="12.75">
      <c r="A13" s="13"/>
      <c r="B13" s="160" t="s">
        <v>209</v>
      </c>
      <c r="C13" s="160"/>
      <c r="D13" s="160"/>
      <c r="E13" s="160"/>
      <c r="F13" s="160"/>
      <c r="G13" s="160"/>
      <c r="H13" s="160"/>
      <c r="I13" s="160"/>
      <c r="J13" s="160"/>
      <c r="K13" s="160"/>
      <c r="L13" s="160"/>
      <c r="M13" s="160"/>
      <c r="N13" s="160"/>
      <c r="O13" s="160"/>
      <c r="P13" s="160"/>
      <c r="Q13" s="160"/>
    </row>
    <row r="14" ht="12.75">
      <c r="A14" s="13"/>
    </row>
    <row r="15" spans="1:17" ht="12.75" customHeight="1">
      <c r="A15" s="11"/>
      <c r="B15" s="160" t="s">
        <v>219</v>
      </c>
      <c r="C15" s="160"/>
      <c r="D15" s="160"/>
      <c r="E15" s="160"/>
      <c r="F15" s="160"/>
      <c r="G15" s="160"/>
      <c r="H15" s="160"/>
      <c r="I15" s="160"/>
      <c r="J15" s="160"/>
      <c r="K15" s="160"/>
      <c r="L15" s="160"/>
      <c r="M15" s="160"/>
      <c r="N15" s="160"/>
      <c r="O15" s="160"/>
      <c r="P15" s="160"/>
      <c r="Q15" s="160"/>
    </row>
    <row r="16" spans="1:17" ht="25.5" customHeight="1">
      <c r="A16" s="13"/>
      <c r="B16" s="160"/>
      <c r="C16" s="160"/>
      <c r="D16" s="160"/>
      <c r="E16" s="160"/>
      <c r="F16" s="160"/>
      <c r="G16" s="160"/>
      <c r="H16" s="160"/>
      <c r="I16" s="160"/>
      <c r="J16" s="160"/>
      <c r="K16" s="160"/>
      <c r="L16" s="160"/>
      <c r="M16" s="160"/>
      <c r="N16" s="160"/>
      <c r="O16" s="160"/>
      <c r="P16" s="160"/>
      <c r="Q16" s="160"/>
    </row>
    <row r="17" ht="12.75">
      <c r="A17" s="13"/>
    </row>
    <row r="18" spans="1:4" ht="12.75">
      <c r="A18" s="13"/>
      <c r="B18" s="12" t="s">
        <v>156</v>
      </c>
      <c r="D18" s="12" t="s">
        <v>157</v>
      </c>
    </row>
    <row r="19" spans="1:4" ht="12.75">
      <c r="A19" s="13"/>
      <c r="B19" s="12" t="s">
        <v>158</v>
      </c>
      <c r="D19" s="12" t="s">
        <v>159</v>
      </c>
    </row>
    <row r="20" spans="1:4" ht="12.75">
      <c r="A20" s="13"/>
      <c r="B20" s="12" t="s">
        <v>160</v>
      </c>
      <c r="D20" s="12" t="s">
        <v>96</v>
      </c>
    </row>
    <row r="21" spans="1:11" ht="12.75">
      <c r="A21" s="13"/>
      <c r="B21" s="12" t="s">
        <v>161</v>
      </c>
      <c r="D21" s="23" t="s">
        <v>222</v>
      </c>
      <c r="E21" s="23"/>
      <c r="F21" s="23"/>
      <c r="G21" s="23"/>
      <c r="H21" s="23"/>
      <c r="I21" s="23"/>
      <c r="J21" s="23"/>
      <c r="K21" s="23"/>
    </row>
    <row r="22" spans="1:4" ht="12.75">
      <c r="A22" s="13"/>
      <c r="B22" s="12" t="s">
        <v>162</v>
      </c>
      <c r="D22" s="12" t="s">
        <v>163</v>
      </c>
    </row>
    <row r="23" spans="1:4" ht="12.75">
      <c r="A23" s="13"/>
      <c r="B23" s="12" t="s">
        <v>164</v>
      </c>
      <c r="D23" s="12" t="s">
        <v>165</v>
      </c>
    </row>
    <row r="24" spans="1:4" ht="12.75">
      <c r="A24" s="13"/>
      <c r="B24" s="12" t="s">
        <v>166</v>
      </c>
      <c r="D24" s="12" t="s">
        <v>167</v>
      </c>
    </row>
    <row r="25" spans="1:4" ht="12.75">
      <c r="A25" s="13"/>
      <c r="B25" s="12" t="s">
        <v>168</v>
      </c>
      <c r="D25" s="12" t="s">
        <v>169</v>
      </c>
    </row>
    <row r="26" spans="1:4" ht="12.75">
      <c r="A26" s="13"/>
      <c r="B26" s="12" t="s">
        <v>170</v>
      </c>
      <c r="D26" s="12" t="s">
        <v>171</v>
      </c>
    </row>
    <row r="27" spans="1:4" ht="12.75">
      <c r="A27" s="13"/>
      <c r="B27" s="12" t="s">
        <v>172</v>
      </c>
      <c r="D27" s="12" t="s">
        <v>173</v>
      </c>
    </row>
    <row r="28" spans="1:4" ht="12.75">
      <c r="A28" s="13"/>
      <c r="B28" s="12" t="s">
        <v>174</v>
      </c>
      <c r="D28" s="12" t="s">
        <v>175</v>
      </c>
    </row>
    <row r="29" ht="12.75">
      <c r="A29" s="13"/>
    </row>
    <row r="30" spans="1:17" ht="25.5" customHeight="1">
      <c r="A30" s="13"/>
      <c r="B30" s="195" t="s">
        <v>223</v>
      </c>
      <c r="C30" s="195"/>
      <c r="D30" s="195"/>
      <c r="E30" s="195"/>
      <c r="F30" s="195"/>
      <c r="G30" s="195"/>
      <c r="H30" s="195"/>
      <c r="I30" s="195"/>
      <c r="J30" s="195"/>
      <c r="K30" s="195"/>
      <c r="L30" s="195"/>
      <c r="M30" s="195"/>
      <c r="N30" s="195"/>
      <c r="O30" s="195"/>
      <c r="P30" s="195"/>
      <c r="Q30" s="195"/>
    </row>
    <row r="31" ht="12.75">
      <c r="A31" s="13"/>
    </row>
    <row r="32" spans="1:2" ht="12.75">
      <c r="A32" s="13"/>
      <c r="B32" s="4" t="s">
        <v>176</v>
      </c>
    </row>
    <row r="33" ht="12.75">
      <c r="A33" s="13"/>
    </row>
    <row r="34" spans="1:17" ht="51" customHeight="1">
      <c r="A34" s="13"/>
      <c r="B34" s="160" t="s">
        <v>226</v>
      </c>
      <c r="C34" s="160"/>
      <c r="D34" s="160"/>
      <c r="E34" s="160"/>
      <c r="F34" s="160"/>
      <c r="G34" s="160"/>
      <c r="H34" s="160"/>
      <c r="I34" s="160"/>
      <c r="J34" s="160"/>
      <c r="K34" s="160"/>
      <c r="L34" s="160"/>
      <c r="M34" s="160"/>
      <c r="N34" s="160"/>
      <c r="O34" s="160"/>
      <c r="P34" s="160"/>
      <c r="Q34" s="160"/>
    </row>
    <row r="35" ht="12.75">
      <c r="A35" s="13"/>
    </row>
    <row r="36" spans="1:2" ht="12.75">
      <c r="A36" s="11" t="s">
        <v>31</v>
      </c>
      <c r="B36" s="4" t="s">
        <v>88</v>
      </c>
    </row>
    <row r="37" spans="1:2" ht="12.75">
      <c r="A37" s="13"/>
      <c r="B37" s="12" t="s">
        <v>178</v>
      </c>
    </row>
    <row r="38" ht="12.75">
      <c r="A38" s="13"/>
    </row>
    <row r="39" spans="1:2" ht="12.75">
      <c r="A39" s="11" t="s">
        <v>32</v>
      </c>
      <c r="B39" s="4" t="s">
        <v>33</v>
      </c>
    </row>
    <row r="40" spans="1:2" ht="12.75">
      <c r="A40" s="13"/>
      <c r="B40" s="12" t="s">
        <v>220</v>
      </c>
    </row>
    <row r="41" ht="12.75">
      <c r="A41" s="13"/>
    </row>
    <row r="42" spans="1:2" ht="12.75">
      <c r="A42" s="11" t="s">
        <v>34</v>
      </c>
      <c r="B42" s="4" t="s">
        <v>35</v>
      </c>
    </row>
    <row r="43" spans="1:17" ht="12.75">
      <c r="A43" s="13"/>
      <c r="B43" s="171" t="s">
        <v>115</v>
      </c>
      <c r="C43" s="171"/>
      <c r="D43" s="171"/>
      <c r="E43" s="171"/>
      <c r="F43" s="171"/>
      <c r="G43" s="171"/>
      <c r="H43" s="171"/>
      <c r="I43" s="171"/>
      <c r="J43" s="171"/>
      <c r="K43" s="171"/>
      <c r="L43" s="171"/>
      <c r="M43" s="171"/>
      <c r="N43" s="171"/>
      <c r="O43" s="171"/>
      <c r="P43" s="171"/>
      <c r="Q43" s="171"/>
    </row>
    <row r="44" ht="12.75">
      <c r="A44" s="13"/>
    </row>
    <row r="45" spans="1:2" ht="12.75">
      <c r="A45" s="11" t="s">
        <v>36</v>
      </c>
      <c r="B45" s="4" t="s">
        <v>37</v>
      </c>
    </row>
    <row r="46" spans="1:17" ht="12.75">
      <c r="A46" s="13"/>
      <c r="B46" s="160" t="s">
        <v>116</v>
      </c>
      <c r="C46" s="160"/>
      <c r="D46" s="160"/>
      <c r="E46" s="160"/>
      <c r="F46" s="160"/>
      <c r="G46" s="160"/>
      <c r="H46" s="160"/>
      <c r="I46" s="160"/>
      <c r="J46" s="160"/>
      <c r="K46" s="160"/>
      <c r="L46" s="160"/>
      <c r="M46" s="160"/>
      <c r="N46" s="160"/>
      <c r="O46" s="160"/>
      <c r="P46" s="160"/>
      <c r="Q46" s="160"/>
    </row>
    <row r="47" ht="12.75">
      <c r="A47" s="13"/>
    </row>
    <row r="48" spans="1:2" ht="12.75">
      <c r="A48" s="11" t="s">
        <v>38</v>
      </c>
      <c r="B48" s="4" t="s">
        <v>39</v>
      </c>
    </row>
    <row r="49" spans="1:17" ht="12.75">
      <c r="A49" s="13"/>
      <c r="B49" s="160" t="s">
        <v>137</v>
      </c>
      <c r="C49" s="160"/>
      <c r="D49" s="160"/>
      <c r="E49" s="160"/>
      <c r="F49" s="160"/>
      <c r="G49" s="160"/>
      <c r="H49" s="160"/>
      <c r="I49" s="160"/>
      <c r="J49" s="160"/>
      <c r="K49" s="160"/>
      <c r="L49" s="160"/>
      <c r="M49" s="160"/>
      <c r="N49" s="160"/>
      <c r="O49" s="160"/>
      <c r="P49" s="160"/>
      <c r="Q49" s="160"/>
    </row>
    <row r="50" spans="1:17" ht="12.75">
      <c r="A50" s="13"/>
      <c r="B50" s="19"/>
      <c r="C50" s="19"/>
      <c r="D50" s="19"/>
      <c r="E50" s="19"/>
      <c r="F50" s="19"/>
      <c r="G50" s="19"/>
      <c r="H50" s="19"/>
      <c r="I50" s="19"/>
      <c r="J50" s="19"/>
      <c r="K50" s="19"/>
      <c r="L50" s="19"/>
      <c r="M50" s="19"/>
      <c r="N50" s="19"/>
      <c r="O50" s="19"/>
      <c r="P50" s="19"/>
      <c r="Q50" s="19"/>
    </row>
    <row r="51" spans="1:2" ht="12.75">
      <c r="A51" s="11" t="s">
        <v>40</v>
      </c>
      <c r="B51" s="4" t="s">
        <v>41</v>
      </c>
    </row>
    <row r="52" spans="1:17" ht="12.75">
      <c r="A52" s="11"/>
      <c r="B52" s="15" t="s">
        <v>82</v>
      </c>
      <c r="C52" s="15"/>
      <c r="D52" s="15"/>
      <c r="E52" s="15"/>
      <c r="F52" s="15"/>
      <c r="G52" s="15"/>
      <c r="H52" s="15"/>
      <c r="I52" s="15"/>
      <c r="J52" s="15"/>
      <c r="K52" s="15"/>
      <c r="L52" s="15"/>
      <c r="M52" s="15"/>
      <c r="N52" s="15"/>
      <c r="O52" s="15"/>
      <c r="P52" s="15"/>
      <c r="Q52" s="15"/>
    </row>
    <row r="53" ht="12.75">
      <c r="A53" s="13"/>
    </row>
    <row r="54" spans="1:2" ht="12.75">
      <c r="A54" s="11" t="s">
        <v>42</v>
      </c>
      <c r="B54" s="4" t="s">
        <v>43</v>
      </c>
    </row>
    <row r="55" spans="1:17" ht="12.75">
      <c r="A55" s="11"/>
      <c r="B55" s="4"/>
      <c r="J55" s="166" t="s">
        <v>1</v>
      </c>
      <c r="K55" s="166"/>
      <c r="L55" s="166"/>
      <c r="M55" s="1"/>
      <c r="N55" s="166" t="s">
        <v>2</v>
      </c>
      <c r="O55" s="166"/>
      <c r="P55" s="166"/>
      <c r="Q55" s="166"/>
    </row>
    <row r="56" spans="1:17" ht="38.25">
      <c r="A56" s="11"/>
      <c r="B56" s="49"/>
      <c r="C56" s="23"/>
      <c r="D56" s="23"/>
      <c r="E56" s="23"/>
      <c r="F56" s="23"/>
      <c r="G56" s="23"/>
      <c r="H56" s="23"/>
      <c r="I56" s="23"/>
      <c r="J56" s="104" t="s">
        <v>3</v>
      </c>
      <c r="K56" s="1"/>
      <c r="L56" s="104" t="s">
        <v>179</v>
      </c>
      <c r="M56" s="1"/>
      <c r="N56" s="158" t="s">
        <v>4</v>
      </c>
      <c r="O56" s="158"/>
      <c r="P56" s="1"/>
      <c r="Q56" s="104" t="s">
        <v>180</v>
      </c>
    </row>
    <row r="57" spans="1:17" ht="12.75">
      <c r="A57" s="11"/>
      <c r="B57" s="49"/>
      <c r="C57" s="23"/>
      <c r="D57" s="23"/>
      <c r="E57" s="23"/>
      <c r="F57" s="23"/>
      <c r="G57" s="23"/>
      <c r="H57" s="23"/>
      <c r="I57" s="23"/>
      <c r="J57" s="82" t="s">
        <v>227</v>
      </c>
      <c r="K57" s="82"/>
      <c r="L57" s="82" t="s">
        <v>228</v>
      </c>
      <c r="M57" s="82"/>
      <c r="N57" s="82"/>
      <c r="O57" s="82" t="str">
        <f>+J57</f>
        <v>30.6.2006</v>
      </c>
      <c r="P57" s="82"/>
      <c r="Q57" s="82" t="str">
        <f>+L57</f>
        <v>30.6.2005</v>
      </c>
    </row>
    <row r="58" spans="1:17" ht="12.75" customHeight="1">
      <c r="A58" s="11"/>
      <c r="B58" s="196" t="s">
        <v>129</v>
      </c>
      <c r="C58" s="186"/>
      <c r="D58" s="186"/>
      <c r="E58" s="186"/>
      <c r="F58" s="23"/>
      <c r="G58" s="23"/>
      <c r="H58" s="23"/>
      <c r="I58" s="23"/>
      <c r="J58" s="98" t="s">
        <v>146</v>
      </c>
      <c r="K58" s="23"/>
      <c r="L58" s="98" t="s">
        <v>146</v>
      </c>
      <c r="M58" s="23"/>
      <c r="N58" s="23"/>
      <c r="O58" s="98" t="s">
        <v>146</v>
      </c>
      <c r="P58" s="98"/>
      <c r="Q58" s="98" t="s">
        <v>146</v>
      </c>
    </row>
    <row r="59" spans="1:17" ht="12.75" customHeight="1">
      <c r="A59" s="11"/>
      <c r="B59" s="185" t="s">
        <v>130</v>
      </c>
      <c r="C59" s="186"/>
      <c r="D59" s="186"/>
      <c r="E59" s="186"/>
      <c r="F59" s="23"/>
      <c r="G59" s="23"/>
      <c r="H59" s="23"/>
      <c r="I59" s="23"/>
      <c r="J59" s="51">
        <v>2831</v>
      </c>
      <c r="K59" s="23"/>
      <c r="L59" s="51">
        <v>2426</v>
      </c>
      <c r="M59" s="23"/>
      <c r="N59" s="23"/>
      <c r="O59" s="51">
        <f>2569+2831</f>
        <v>5400</v>
      </c>
      <c r="P59" s="51"/>
      <c r="Q59" s="20">
        <v>4818</v>
      </c>
    </row>
    <row r="60" spans="1:17" ht="12.75" customHeight="1">
      <c r="A60" s="11"/>
      <c r="B60" s="185" t="s">
        <v>132</v>
      </c>
      <c r="C60" s="186"/>
      <c r="D60" s="186"/>
      <c r="E60" s="186"/>
      <c r="F60" s="23"/>
      <c r="G60" s="23"/>
      <c r="H60" s="23"/>
      <c r="I60" s="23"/>
      <c r="J60" s="51">
        <v>367</v>
      </c>
      <c r="K60" s="23"/>
      <c r="L60" s="51">
        <v>880</v>
      </c>
      <c r="M60" s="23"/>
      <c r="N60" s="23"/>
      <c r="O60" s="51">
        <f>91+367</f>
        <v>458</v>
      </c>
      <c r="P60" s="51"/>
      <c r="Q60" s="20">
        <v>959</v>
      </c>
    </row>
    <row r="61" spans="1:17" ht="13.5" customHeight="1">
      <c r="A61" s="11"/>
      <c r="B61" s="185" t="s">
        <v>131</v>
      </c>
      <c r="C61" s="186"/>
      <c r="D61" s="186"/>
      <c r="E61" s="186"/>
      <c r="F61" s="23"/>
      <c r="G61" s="23"/>
      <c r="H61" s="23"/>
      <c r="I61" s="23"/>
      <c r="J61" s="70">
        <v>-95</v>
      </c>
      <c r="K61" s="23"/>
      <c r="L61" s="51">
        <v>-44</v>
      </c>
      <c r="M61" s="23"/>
      <c r="N61" s="23"/>
      <c r="O61" s="70">
        <f>-90-95</f>
        <v>-185</v>
      </c>
      <c r="P61" s="66"/>
      <c r="Q61" s="20">
        <v>-60</v>
      </c>
    </row>
    <row r="62" spans="1:19" ht="13.5" thickBot="1">
      <c r="A62" s="11"/>
      <c r="B62" s="185" t="s">
        <v>21</v>
      </c>
      <c r="C62" s="185"/>
      <c r="D62" s="185"/>
      <c r="E62" s="185"/>
      <c r="F62" s="23"/>
      <c r="G62" s="23"/>
      <c r="H62" s="23"/>
      <c r="I62" s="23"/>
      <c r="J62" s="55">
        <f>SUM(J59:J61)</f>
        <v>3103</v>
      </c>
      <c r="K62" s="23"/>
      <c r="L62" s="55">
        <f>SUM(L59:L61)</f>
        <v>3262</v>
      </c>
      <c r="M62" s="23"/>
      <c r="N62" s="134"/>
      <c r="O62" s="55">
        <f>SUM(O59:O61)</f>
        <v>5673</v>
      </c>
      <c r="P62" s="51"/>
      <c r="Q62" s="55">
        <f>SUM(Q59:Q61)</f>
        <v>5717</v>
      </c>
      <c r="S62" s="39"/>
    </row>
    <row r="63" spans="1:19" ht="12.75">
      <c r="A63" s="11"/>
      <c r="B63" s="69"/>
      <c r="C63" s="69"/>
      <c r="D63" s="69"/>
      <c r="E63" s="69"/>
      <c r="F63" s="23"/>
      <c r="G63" s="23"/>
      <c r="H63" s="23"/>
      <c r="I63" s="23"/>
      <c r="J63" s="23"/>
      <c r="K63" s="23"/>
      <c r="L63" s="53"/>
      <c r="M63" s="23"/>
      <c r="N63" s="23"/>
      <c r="O63" s="23"/>
      <c r="P63" s="23"/>
      <c r="S63" s="39"/>
    </row>
    <row r="64" spans="1:17" ht="12.75">
      <c r="A64" s="11"/>
      <c r="B64" s="183" t="s">
        <v>138</v>
      </c>
      <c r="C64" s="184"/>
      <c r="D64" s="184"/>
      <c r="E64" s="184"/>
      <c r="F64" s="184"/>
      <c r="G64" s="184"/>
      <c r="H64" s="184"/>
      <c r="I64" s="184"/>
      <c r="J64" s="184"/>
      <c r="K64" s="184"/>
      <c r="L64" s="184"/>
      <c r="M64" s="184"/>
      <c r="N64" s="184"/>
      <c r="O64" s="184"/>
      <c r="P64" s="184"/>
      <c r="Q64" s="184"/>
    </row>
    <row r="65" ht="12.75">
      <c r="A65" s="13"/>
    </row>
    <row r="66" spans="1:2" ht="12.75">
      <c r="A66" s="11" t="s">
        <v>44</v>
      </c>
      <c r="B66" s="4" t="s">
        <v>76</v>
      </c>
    </row>
    <row r="67" spans="1:17" ht="12.75">
      <c r="A67" s="13"/>
      <c r="B67" s="187" t="s">
        <v>126</v>
      </c>
      <c r="C67" s="187"/>
      <c r="D67" s="187"/>
      <c r="E67" s="187"/>
      <c r="F67" s="187"/>
      <c r="G67" s="187"/>
      <c r="H67" s="187"/>
      <c r="I67" s="187"/>
      <c r="J67" s="187"/>
      <c r="K67" s="187"/>
      <c r="L67" s="187"/>
      <c r="M67" s="187"/>
      <c r="N67" s="187"/>
      <c r="O67" s="187"/>
      <c r="P67" s="187"/>
      <c r="Q67" s="187"/>
    </row>
    <row r="68" spans="1:17" ht="12.75">
      <c r="A68" s="13"/>
      <c r="B68" s="187"/>
      <c r="C68" s="187"/>
      <c r="D68" s="187"/>
      <c r="E68" s="187"/>
      <c r="F68" s="187"/>
      <c r="G68" s="187"/>
      <c r="H68" s="187"/>
      <c r="I68" s="187"/>
      <c r="J68" s="187"/>
      <c r="K68" s="187"/>
      <c r="L68" s="187"/>
      <c r="M68" s="187"/>
      <c r="N68" s="187"/>
      <c r="O68" s="187"/>
      <c r="P68" s="187"/>
      <c r="Q68" s="187"/>
    </row>
    <row r="69" ht="12.75" customHeight="1">
      <c r="A69" s="13"/>
    </row>
    <row r="70" spans="1:2" ht="12.75">
      <c r="A70" s="11" t="s">
        <v>45</v>
      </c>
      <c r="B70" s="4" t="s">
        <v>77</v>
      </c>
    </row>
    <row r="71" spans="1:17" ht="12.75">
      <c r="A71" s="13"/>
      <c r="B71" s="160" t="s">
        <v>271</v>
      </c>
      <c r="C71" s="160"/>
      <c r="D71" s="160"/>
      <c r="E71" s="160"/>
      <c r="F71" s="160"/>
      <c r="G71" s="160"/>
      <c r="H71" s="160"/>
      <c r="I71" s="160"/>
      <c r="J71" s="160"/>
      <c r="K71" s="160"/>
      <c r="L71" s="160"/>
      <c r="M71" s="160"/>
      <c r="N71" s="160"/>
      <c r="O71" s="160"/>
      <c r="P71" s="160"/>
      <c r="Q71" s="160"/>
    </row>
    <row r="72" spans="1:17" ht="12.75">
      <c r="A72" s="13"/>
      <c r="B72" s="160"/>
      <c r="C72" s="160"/>
      <c r="D72" s="160"/>
      <c r="E72" s="160"/>
      <c r="F72" s="160"/>
      <c r="G72" s="160"/>
      <c r="H72" s="160"/>
      <c r="I72" s="160"/>
      <c r="J72" s="160"/>
      <c r="K72" s="160"/>
      <c r="L72" s="160"/>
      <c r="M72" s="160"/>
      <c r="N72" s="160"/>
      <c r="O72" s="160"/>
      <c r="P72" s="160"/>
      <c r="Q72" s="160"/>
    </row>
    <row r="73" spans="1:17" ht="12.75">
      <c r="A73" s="13"/>
      <c r="C73" s="32"/>
      <c r="D73" s="32"/>
      <c r="E73" s="32"/>
      <c r="F73" s="32"/>
      <c r="G73" s="32"/>
      <c r="H73" s="32"/>
      <c r="I73" s="32"/>
      <c r="J73" s="32"/>
      <c r="K73" s="32"/>
      <c r="L73" s="32"/>
      <c r="M73" s="32"/>
      <c r="N73" s="32"/>
      <c r="O73" s="32"/>
      <c r="P73" s="32"/>
      <c r="Q73" s="32"/>
    </row>
    <row r="74" spans="1:2" ht="12.75">
      <c r="A74" s="11" t="s">
        <v>46</v>
      </c>
      <c r="B74" s="4" t="s">
        <v>78</v>
      </c>
    </row>
    <row r="75" spans="1:2" ht="12.75">
      <c r="A75" s="13"/>
      <c r="B75" s="12" t="s">
        <v>79</v>
      </c>
    </row>
    <row r="76" ht="12.75">
      <c r="A76" s="13"/>
    </row>
    <row r="77" spans="1:2" ht="12.75">
      <c r="A77" s="11" t="s">
        <v>47</v>
      </c>
      <c r="B77" s="4" t="s">
        <v>48</v>
      </c>
    </row>
    <row r="78" spans="1:2" ht="12.75">
      <c r="A78" s="13"/>
      <c r="B78" s="12" t="s">
        <v>118</v>
      </c>
    </row>
    <row r="79" ht="12.75">
      <c r="A79" s="13"/>
    </row>
    <row r="80" spans="1:17" ht="12.75">
      <c r="A80" s="11" t="s">
        <v>49</v>
      </c>
      <c r="B80" s="4" t="s">
        <v>50</v>
      </c>
      <c r="Q80" s="13"/>
    </row>
    <row r="81" spans="1:17" ht="12.75">
      <c r="A81" s="11"/>
      <c r="B81" s="4"/>
      <c r="O81" s="81" t="s">
        <v>208</v>
      </c>
      <c r="Q81" s="81" t="s">
        <v>208</v>
      </c>
    </row>
    <row r="82" spans="1:29" s="23" customFormat="1" ht="12.75">
      <c r="A82" s="41"/>
      <c r="B82" s="60"/>
      <c r="O82" s="98" t="s">
        <v>227</v>
      </c>
      <c r="P82" s="58"/>
      <c r="Q82" s="99" t="s">
        <v>136</v>
      </c>
      <c r="R82" s="53"/>
      <c r="S82" s="53"/>
      <c r="T82" s="53"/>
      <c r="U82" s="53"/>
      <c r="V82" s="53"/>
      <c r="W82" s="53"/>
      <c r="X82" s="53"/>
      <c r="Y82" s="53"/>
      <c r="Z82" s="53"/>
      <c r="AA82" s="53"/>
      <c r="AB82" s="53"/>
      <c r="AC82" s="53"/>
    </row>
    <row r="83" spans="1:29" s="23" customFormat="1" ht="12.75">
      <c r="A83" s="41"/>
      <c r="B83" s="60"/>
      <c r="O83" s="98" t="s">
        <v>146</v>
      </c>
      <c r="P83" s="58"/>
      <c r="Q83" s="98" t="s">
        <v>146</v>
      </c>
      <c r="R83" s="53"/>
      <c r="S83" s="53"/>
      <c r="T83" s="53"/>
      <c r="U83" s="53"/>
      <c r="V83" s="53"/>
      <c r="W83" s="53"/>
      <c r="X83" s="53"/>
      <c r="Y83" s="53"/>
      <c r="Z83" s="53"/>
      <c r="AA83" s="53"/>
      <c r="AB83" s="53"/>
      <c r="AC83" s="53"/>
    </row>
    <row r="84" spans="1:29" s="23" customFormat="1" ht="12.75">
      <c r="A84" s="41"/>
      <c r="B84" s="60"/>
      <c r="O84" s="48"/>
      <c r="P84" s="58"/>
      <c r="R84" s="53"/>
      <c r="S84" s="53"/>
      <c r="T84" s="53"/>
      <c r="U84" s="53"/>
      <c r="V84" s="53"/>
      <c r="W84" s="53"/>
      <c r="X84" s="53"/>
      <c r="Y84" s="53"/>
      <c r="Z84" s="53"/>
      <c r="AA84" s="53"/>
      <c r="AB84" s="53"/>
      <c r="AC84" s="53"/>
    </row>
    <row r="85" spans="1:29" s="23" customFormat="1" ht="12.75">
      <c r="A85" s="48"/>
      <c r="B85" s="23" t="s">
        <v>103</v>
      </c>
      <c r="O85" s="47"/>
      <c r="P85" s="47"/>
      <c r="R85" s="53"/>
      <c r="S85" s="53"/>
      <c r="T85" s="53"/>
      <c r="U85" s="53"/>
      <c r="V85" s="53"/>
      <c r="W85" s="53"/>
      <c r="X85" s="53"/>
      <c r="Y85" s="53"/>
      <c r="Z85" s="53"/>
      <c r="AA85" s="53"/>
      <c r="AB85" s="53"/>
      <c r="AC85" s="53"/>
    </row>
    <row r="86" spans="1:29" s="23" customFormat="1" ht="13.5" thickBot="1">
      <c r="A86" s="48"/>
      <c r="C86" s="23" t="s">
        <v>104</v>
      </c>
      <c r="N86" s="122"/>
      <c r="O86" s="108">
        <f>180-72+98</f>
        <v>206</v>
      </c>
      <c r="P86" s="61"/>
      <c r="Q86" s="108">
        <v>73</v>
      </c>
      <c r="R86" s="53"/>
      <c r="S86" s="53"/>
      <c r="T86" s="53"/>
      <c r="U86" s="53"/>
      <c r="V86" s="53"/>
      <c r="W86" s="53"/>
      <c r="X86" s="53"/>
      <c r="Y86" s="53"/>
      <c r="Z86" s="53"/>
      <c r="AA86" s="53"/>
      <c r="AB86" s="53"/>
      <c r="AC86" s="53"/>
    </row>
    <row r="87" spans="1:29" s="23" customFormat="1" ht="12.75">
      <c r="A87" s="48"/>
      <c r="O87" s="47"/>
      <c r="P87" s="47"/>
      <c r="Q87" s="47"/>
      <c r="R87" s="53"/>
      <c r="S87" s="53"/>
      <c r="T87" s="53"/>
      <c r="U87" s="53"/>
      <c r="V87" s="53"/>
      <c r="W87" s="53"/>
      <c r="X87" s="53"/>
      <c r="Y87" s="53"/>
      <c r="Z87" s="53"/>
      <c r="AA87" s="53"/>
      <c r="AB87" s="53"/>
      <c r="AC87" s="53"/>
    </row>
    <row r="88" spans="1:29" s="23" customFormat="1" ht="12.75">
      <c r="A88" s="41" t="s">
        <v>51</v>
      </c>
      <c r="B88" s="49" t="s">
        <v>52</v>
      </c>
      <c r="O88" s="47"/>
      <c r="P88" s="47"/>
      <c r="Q88" s="47"/>
      <c r="R88" s="53"/>
      <c r="S88" s="53"/>
      <c r="T88" s="53"/>
      <c r="U88" s="53"/>
      <c r="V88" s="53"/>
      <c r="W88" s="53"/>
      <c r="X88" s="53"/>
      <c r="Y88" s="53"/>
      <c r="Z88" s="53"/>
      <c r="AA88" s="53"/>
      <c r="AB88" s="53"/>
      <c r="AC88" s="53"/>
    </row>
    <row r="89" spans="1:29" s="23" customFormat="1" ht="12.75">
      <c r="A89" s="48"/>
      <c r="B89" s="23" t="s">
        <v>117</v>
      </c>
      <c r="O89" s="47"/>
      <c r="P89" s="47"/>
      <c r="Q89" s="47"/>
      <c r="R89" s="53"/>
      <c r="S89" s="53"/>
      <c r="T89" s="53"/>
      <c r="U89" s="53"/>
      <c r="V89" s="53"/>
      <c r="W89" s="53"/>
      <c r="X89" s="53"/>
      <c r="Y89" s="53"/>
      <c r="Z89" s="53"/>
      <c r="AA89" s="53"/>
      <c r="AB89" s="53"/>
      <c r="AC89" s="53"/>
    </row>
    <row r="90" spans="1:29" s="23" customFormat="1" ht="12.75">
      <c r="A90" s="48"/>
      <c r="O90" s="47"/>
      <c r="P90" s="47"/>
      <c r="Q90" s="47"/>
      <c r="R90" s="53"/>
      <c r="S90" s="53"/>
      <c r="T90" s="53"/>
      <c r="U90" s="53"/>
      <c r="V90" s="53"/>
      <c r="W90" s="53"/>
      <c r="X90" s="53"/>
      <c r="Y90" s="53"/>
      <c r="Z90" s="53"/>
      <c r="AA90" s="53"/>
      <c r="AB90" s="53"/>
      <c r="AC90" s="53"/>
    </row>
    <row r="91" spans="1:29" s="23" customFormat="1" ht="12.75">
      <c r="A91" s="41" t="s">
        <v>53</v>
      </c>
      <c r="B91" s="49" t="s">
        <v>54</v>
      </c>
      <c r="O91" s="58"/>
      <c r="P91" s="47"/>
      <c r="Q91" s="47"/>
      <c r="R91" s="53"/>
      <c r="S91" s="53"/>
      <c r="T91" s="53"/>
      <c r="U91" s="53"/>
      <c r="V91" s="53"/>
      <c r="W91" s="53"/>
      <c r="X91" s="53"/>
      <c r="Y91" s="53"/>
      <c r="Z91" s="53"/>
      <c r="AA91" s="53"/>
      <c r="AB91" s="53"/>
      <c r="AC91" s="53"/>
    </row>
    <row r="92" spans="1:29" s="23" customFormat="1" ht="12.75">
      <c r="A92" s="41"/>
      <c r="B92" s="49"/>
      <c r="O92" s="81" t="s">
        <v>208</v>
      </c>
      <c r="P92" s="47"/>
      <c r="Q92" s="81" t="s">
        <v>208</v>
      </c>
      <c r="R92" s="53"/>
      <c r="S92" s="53"/>
      <c r="T92" s="53"/>
      <c r="U92" s="53"/>
      <c r="V92" s="53"/>
      <c r="W92" s="53"/>
      <c r="X92" s="53"/>
      <c r="Y92" s="53"/>
      <c r="Z92" s="53"/>
      <c r="AA92" s="53"/>
      <c r="AB92" s="53"/>
      <c r="AC92" s="53"/>
    </row>
    <row r="93" spans="1:29" s="23" customFormat="1" ht="12.75">
      <c r="A93" s="48"/>
      <c r="M93" s="48"/>
      <c r="N93" s="48"/>
      <c r="O93" s="98" t="s">
        <v>227</v>
      </c>
      <c r="P93" s="48"/>
      <c r="Q93" s="99" t="s">
        <v>136</v>
      </c>
      <c r="R93" s="53"/>
      <c r="S93" s="53"/>
      <c r="T93" s="53"/>
      <c r="U93" s="53"/>
      <c r="V93" s="53"/>
      <c r="W93" s="53"/>
      <c r="X93" s="53"/>
      <c r="Y93" s="53"/>
      <c r="Z93" s="53"/>
      <c r="AA93" s="53"/>
      <c r="AB93" s="53"/>
      <c r="AC93" s="53"/>
    </row>
    <row r="94" spans="1:29" s="23" customFormat="1" ht="12.75">
      <c r="A94" s="48"/>
      <c r="M94" s="48"/>
      <c r="N94" s="48"/>
      <c r="O94" s="98" t="s">
        <v>146</v>
      </c>
      <c r="P94" s="48"/>
      <c r="Q94" s="98" t="s">
        <v>146</v>
      </c>
      <c r="R94" s="53"/>
      <c r="S94" s="53"/>
      <c r="T94" s="53"/>
      <c r="U94" s="53"/>
      <c r="V94" s="53"/>
      <c r="W94" s="53"/>
      <c r="X94" s="53"/>
      <c r="Y94" s="53"/>
      <c r="Z94" s="53"/>
      <c r="AA94" s="53"/>
      <c r="AB94" s="53"/>
      <c r="AC94" s="53"/>
    </row>
    <row r="95" spans="1:29" s="23" customFormat="1" ht="12.75">
      <c r="A95" s="48"/>
      <c r="M95" s="48"/>
      <c r="N95" s="48"/>
      <c r="O95" s="58"/>
      <c r="P95" s="58"/>
      <c r="Q95" s="47"/>
      <c r="R95" s="53"/>
      <c r="S95" s="53"/>
      <c r="T95" s="53"/>
      <c r="U95" s="53"/>
      <c r="V95" s="53"/>
      <c r="W95" s="53"/>
      <c r="X95" s="53"/>
      <c r="Y95" s="53"/>
      <c r="Z95" s="53"/>
      <c r="AA95" s="53"/>
      <c r="AB95" s="53"/>
      <c r="AC95" s="53"/>
    </row>
    <row r="96" spans="1:29" s="23" customFormat="1" ht="12.75">
      <c r="A96" s="48"/>
      <c r="B96" s="23" t="s">
        <v>123</v>
      </c>
      <c r="M96" s="48"/>
      <c r="N96" s="48"/>
      <c r="O96" s="50">
        <v>607</v>
      </c>
      <c r="P96" s="47"/>
      <c r="Q96" s="51">
        <v>698</v>
      </c>
      <c r="R96" s="53"/>
      <c r="S96" s="53"/>
      <c r="T96" s="53"/>
      <c r="U96" s="53"/>
      <c r="V96" s="53"/>
      <c r="W96" s="53"/>
      <c r="X96" s="53"/>
      <c r="Y96" s="53"/>
      <c r="Z96" s="53"/>
      <c r="AA96" s="53"/>
      <c r="AB96" s="53"/>
      <c r="AC96" s="53"/>
    </row>
    <row r="97" spans="1:29" s="23" customFormat="1" ht="12.75">
      <c r="A97" s="48"/>
      <c r="B97" s="62" t="s">
        <v>183</v>
      </c>
      <c r="M97" s="61"/>
      <c r="N97" s="61"/>
      <c r="O97" s="65"/>
      <c r="P97" s="47"/>
      <c r="Q97" s="51"/>
      <c r="R97" s="53"/>
      <c r="S97" s="53"/>
      <c r="T97" s="53"/>
      <c r="U97" s="53"/>
      <c r="V97" s="53"/>
      <c r="W97" s="53"/>
      <c r="X97" s="53"/>
      <c r="Y97" s="53"/>
      <c r="Z97" s="53"/>
      <c r="AA97" s="53"/>
      <c r="AB97" s="53"/>
      <c r="AC97" s="53"/>
    </row>
    <row r="98" spans="1:29" s="23" customFormat="1" ht="12.75">
      <c r="A98" s="48"/>
      <c r="B98" s="62" t="s">
        <v>181</v>
      </c>
      <c r="M98" s="61"/>
      <c r="N98" s="61"/>
      <c r="O98" s="65">
        <v>6576</v>
      </c>
      <c r="P98" s="47"/>
      <c r="Q98" s="51">
        <v>5452</v>
      </c>
      <c r="R98" s="53"/>
      <c r="S98" s="53"/>
      <c r="T98" s="53"/>
      <c r="U98" s="53"/>
      <c r="V98" s="53"/>
      <c r="W98" s="53"/>
      <c r="X98" s="53"/>
      <c r="Y98" s="53"/>
      <c r="Z98" s="53"/>
      <c r="AA98" s="53"/>
      <c r="AB98" s="53"/>
      <c r="AC98" s="53"/>
    </row>
    <row r="99" spans="1:29" s="23" customFormat="1" ht="12.75">
      <c r="A99" s="48"/>
      <c r="B99" s="62" t="s">
        <v>182</v>
      </c>
      <c r="M99" s="61"/>
      <c r="N99" s="61"/>
      <c r="O99" s="65">
        <v>132</v>
      </c>
      <c r="P99" s="47"/>
      <c r="Q99" s="51">
        <v>129</v>
      </c>
      <c r="R99" s="53"/>
      <c r="S99" s="53"/>
      <c r="T99" s="53"/>
      <c r="U99" s="53"/>
      <c r="V99" s="53"/>
      <c r="W99" s="53"/>
      <c r="X99" s="53"/>
      <c r="Y99" s="53"/>
      <c r="Z99" s="53"/>
      <c r="AA99" s="53"/>
      <c r="AB99" s="53"/>
      <c r="AC99" s="53"/>
    </row>
    <row r="100" spans="1:29" s="23" customFormat="1" ht="13.5" thickBot="1">
      <c r="A100" s="48"/>
      <c r="B100" s="62"/>
      <c r="M100" s="61"/>
      <c r="N100" s="136"/>
      <c r="O100" s="55">
        <f>SUM(O96:O99)</f>
        <v>7315</v>
      </c>
      <c r="P100" s="47"/>
      <c r="Q100" s="55">
        <f>SUM(Q96:Q99)</f>
        <v>6279</v>
      </c>
      <c r="R100" s="53"/>
      <c r="S100" s="146"/>
      <c r="T100" s="146"/>
      <c r="U100" s="53"/>
      <c r="V100" s="53"/>
      <c r="W100" s="53"/>
      <c r="X100" s="53"/>
      <c r="Y100" s="53"/>
      <c r="Z100" s="53"/>
      <c r="AA100" s="53"/>
      <c r="AB100" s="53"/>
      <c r="AC100" s="53"/>
    </row>
    <row r="101" spans="15:29" s="23" customFormat="1" ht="12.75">
      <c r="O101" s="47"/>
      <c r="P101" s="47"/>
      <c r="Q101" s="47"/>
      <c r="R101" s="53"/>
      <c r="S101" s="53"/>
      <c r="T101" s="53"/>
      <c r="U101" s="53"/>
      <c r="V101" s="53"/>
      <c r="W101" s="53"/>
      <c r="X101" s="53"/>
      <c r="Y101" s="53"/>
      <c r="Z101" s="53"/>
      <c r="AA101" s="53"/>
      <c r="AB101" s="53"/>
      <c r="AC101" s="53"/>
    </row>
    <row r="102" spans="15:29" s="23" customFormat="1" ht="12.75">
      <c r="O102" s="47"/>
      <c r="P102" s="47"/>
      <c r="Q102" s="47"/>
      <c r="R102" s="53"/>
      <c r="S102" s="53"/>
      <c r="T102" s="53"/>
      <c r="U102" s="53"/>
      <c r="V102" s="53"/>
      <c r="W102" s="53"/>
      <c r="X102" s="53"/>
      <c r="Y102" s="53"/>
      <c r="Z102" s="53"/>
      <c r="AA102" s="53"/>
      <c r="AB102" s="53"/>
      <c r="AC102" s="53"/>
    </row>
    <row r="103" spans="1:17" ht="12.75">
      <c r="A103" s="11" t="s">
        <v>55</v>
      </c>
      <c r="B103" s="161" t="s">
        <v>89</v>
      </c>
      <c r="C103" s="162"/>
      <c r="D103" s="162"/>
      <c r="E103" s="162"/>
      <c r="F103" s="162"/>
      <c r="G103" s="162"/>
      <c r="H103" s="162"/>
      <c r="I103" s="162"/>
      <c r="J103" s="162"/>
      <c r="K103" s="162"/>
      <c r="L103" s="162"/>
      <c r="M103" s="162"/>
      <c r="N103" s="162"/>
      <c r="O103" s="162"/>
      <c r="P103" s="162"/>
      <c r="Q103" s="162"/>
    </row>
    <row r="104" spans="1:17" ht="12.75">
      <c r="A104" s="11"/>
      <c r="B104" s="162"/>
      <c r="C104" s="162"/>
      <c r="D104" s="162"/>
      <c r="E104" s="162"/>
      <c r="F104" s="162"/>
      <c r="G104" s="162"/>
      <c r="H104" s="162"/>
      <c r="I104" s="162"/>
      <c r="J104" s="162"/>
      <c r="K104" s="162"/>
      <c r="L104" s="162"/>
      <c r="M104" s="162"/>
      <c r="N104" s="162"/>
      <c r="O104" s="162"/>
      <c r="P104" s="162"/>
      <c r="Q104" s="162"/>
    </row>
    <row r="105" ht="12.75">
      <c r="A105" s="13"/>
    </row>
    <row r="106" spans="1:2" ht="12.75">
      <c r="A106" s="11" t="s">
        <v>56</v>
      </c>
      <c r="B106" s="4" t="s">
        <v>57</v>
      </c>
    </row>
    <row r="107" spans="1:17" ht="12.75">
      <c r="A107" s="11"/>
      <c r="B107" s="177" t="s">
        <v>266</v>
      </c>
      <c r="C107" s="177"/>
      <c r="D107" s="177"/>
      <c r="E107" s="177"/>
      <c r="F107" s="177"/>
      <c r="G107" s="177"/>
      <c r="H107" s="177"/>
      <c r="I107" s="177"/>
      <c r="J107" s="177"/>
      <c r="K107" s="177"/>
      <c r="L107" s="177"/>
      <c r="M107" s="177"/>
      <c r="N107" s="177"/>
      <c r="O107" s="177"/>
      <c r="P107" s="177"/>
      <c r="Q107" s="177"/>
    </row>
    <row r="108" spans="1:17" ht="12.75">
      <c r="A108" s="11"/>
      <c r="B108" s="177"/>
      <c r="C108" s="177"/>
      <c r="D108" s="177"/>
      <c r="E108" s="177"/>
      <c r="F108" s="177"/>
      <c r="G108" s="177"/>
      <c r="H108" s="177"/>
      <c r="I108" s="177"/>
      <c r="J108" s="177"/>
      <c r="K108" s="177"/>
      <c r="L108" s="177"/>
      <c r="M108" s="177"/>
      <c r="N108" s="177"/>
      <c r="O108" s="177"/>
      <c r="P108" s="177"/>
      <c r="Q108" s="177"/>
    </row>
    <row r="109" spans="1:17" ht="38.25" customHeight="1">
      <c r="A109" s="11"/>
      <c r="B109" s="177"/>
      <c r="C109" s="177"/>
      <c r="D109" s="177"/>
      <c r="E109" s="177"/>
      <c r="F109" s="177"/>
      <c r="G109" s="177"/>
      <c r="H109" s="177"/>
      <c r="I109" s="177"/>
      <c r="J109" s="177"/>
      <c r="K109" s="177"/>
      <c r="L109" s="177"/>
      <c r="M109" s="177"/>
      <c r="N109" s="177"/>
      <c r="O109" s="177"/>
      <c r="P109" s="177"/>
      <c r="Q109" s="177"/>
    </row>
    <row r="110" spans="1:29" s="23" customFormat="1" ht="12.75">
      <c r="A110" s="41"/>
      <c r="B110" s="42"/>
      <c r="C110" s="42"/>
      <c r="D110" s="42"/>
      <c r="E110" s="42"/>
      <c r="F110" s="42"/>
      <c r="G110" s="42"/>
      <c r="H110" s="42"/>
      <c r="I110" s="42"/>
      <c r="J110" s="42"/>
      <c r="K110" s="42"/>
      <c r="L110" s="42"/>
      <c r="M110" s="42"/>
      <c r="N110" s="42"/>
      <c r="O110" s="42"/>
      <c r="P110" s="42"/>
      <c r="Q110" s="42"/>
      <c r="R110" s="53"/>
      <c r="S110" s="53"/>
      <c r="T110" s="53"/>
      <c r="U110" s="53"/>
      <c r="V110" s="53"/>
      <c r="W110" s="53"/>
      <c r="X110" s="53"/>
      <c r="Y110" s="53"/>
      <c r="Z110" s="53"/>
      <c r="AA110" s="53"/>
      <c r="AB110" s="53"/>
      <c r="AC110" s="53"/>
    </row>
    <row r="111" spans="1:24" ht="12.75">
      <c r="A111" s="11" t="s">
        <v>58</v>
      </c>
      <c r="B111" s="4" t="s">
        <v>59</v>
      </c>
      <c r="V111" s="29"/>
      <c r="W111" s="29"/>
      <c r="X111" s="29"/>
    </row>
    <row r="112" spans="1:24" ht="12.75">
      <c r="A112" s="11"/>
      <c r="B112" s="177" t="s">
        <v>277</v>
      </c>
      <c r="C112" s="177"/>
      <c r="D112" s="177"/>
      <c r="E112" s="177"/>
      <c r="F112" s="177"/>
      <c r="G112" s="177"/>
      <c r="H112" s="177"/>
      <c r="I112" s="177"/>
      <c r="J112" s="177"/>
      <c r="K112" s="177"/>
      <c r="L112" s="177"/>
      <c r="M112" s="177"/>
      <c r="N112" s="177"/>
      <c r="O112" s="177"/>
      <c r="P112" s="177"/>
      <c r="Q112" s="177"/>
      <c r="V112" s="29"/>
      <c r="W112" s="29"/>
      <c r="X112" s="29"/>
    </row>
    <row r="113" spans="1:24" ht="12.75">
      <c r="A113" s="11"/>
      <c r="B113" s="177"/>
      <c r="C113" s="177"/>
      <c r="D113" s="177"/>
      <c r="E113" s="177"/>
      <c r="F113" s="177"/>
      <c r="G113" s="177"/>
      <c r="H113" s="177"/>
      <c r="I113" s="177"/>
      <c r="J113" s="177"/>
      <c r="K113" s="177"/>
      <c r="L113" s="177"/>
      <c r="M113" s="177"/>
      <c r="N113" s="177"/>
      <c r="O113" s="177"/>
      <c r="P113" s="177"/>
      <c r="Q113" s="177"/>
      <c r="V113" s="29"/>
      <c r="W113" s="29"/>
      <c r="X113" s="29"/>
    </row>
    <row r="114" spans="1:24" ht="12.75">
      <c r="A114" s="11"/>
      <c r="B114" s="177"/>
      <c r="C114" s="177"/>
      <c r="D114" s="177"/>
      <c r="E114" s="177"/>
      <c r="F114" s="177"/>
      <c r="G114" s="177"/>
      <c r="H114" s="177"/>
      <c r="I114" s="177"/>
      <c r="J114" s="177"/>
      <c r="K114" s="177"/>
      <c r="L114" s="177"/>
      <c r="M114" s="177"/>
      <c r="N114" s="177"/>
      <c r="O114" s="177"/>
      <c r="P114" s="177"/>
      <c r="Q114" s="177"/>
      <c r="V114" s="29"/>
      <c r="W114" s="29"/>
      <c r="X114" s="29"/>
    </row>
    <row r="115" spans="1:24" ht="12.75">
      <c r="A115" s="11"/>
      <c r="B115" s="177"/>
      <c r="C115" s="177"/>
      <c r="D115" s="177"/>
      <c r="E115" s="177"/>
      <c r="F115" s="177"/>
      <c r="G115" s="177"/>
      <c r="H115" s="177"/>
      <c r="I115" s="177"/>
      <c r="J115" s="177"/>
      <c r="K115" s="177"/>
      <c r="L115" s="177"/>
      <c r="M115" s="177"/>
      <c r="N115" s="177"/>
      <c r="O115" s="177"/>
      <c r="P115" s="177"/>
      <c r="Q115" s="177"/>
      <c r="V115" s="29"/>
      <c r="W115" s="29"/>
      <c r="X115" s="29"/>
    </row>
    <row r="116" spans="1:24" ht="38.25" customHeight="1">
      <c r="A116" s="11"/>
      <c r="B116" s="177"/>
      <c r="C116" s="177"/>
      <c r="D116" s="177"/>
      <c r="E116" s="177"/>
      <c r="F116" s="177"/>
      <c r="G116" s="177"/>
      <c r="H116" s="177"/>
      <c r="I116" s="177"/>
      <c r="J116" s="177"/>
      <c r="K116" s="177"/>
      <c r="L116" s="177"/>
      <c r="M116" s="177"/>
      <c r="N116" s="177"/>
      <c r="O116" s="177"/>
      <c r="P116" s="177"/>
      <c r="Q116" s="177"/>
      <c r="V116" s="29"/>
      <c r="W116" s="29"/>
      <c r="X116" s="29"/>
    </row>
    <row r="117" spans="1:24" ht="12.75">
      <c r="A117" s="11"/>
      <c r="B117" s="4"/>
      <c r="V117" s="29"/>
      <c r="W117" s="29"/>
      <c r="X117" s="29"/>
    </row>
    <row r="118" spans="1:6" ht="12.75">
      <c r="A118" s="11" t="s">
        <v>60</v>
      </c>
      <c r="B118" s="4" t="s">
        <v>61</v>
      </c>
      <c r="F118" s="12" t="s">
        <v>127</v>
      </c>
    </row>
    <row r="119" spans="1:17" ht="38.25" customHeight="1">
      <c r="A119" s="13"/>
      <c r="B119" s="159" t="s">
        <v>252</v>
      </c>
      <c r="C119" s="159"/>
      <c r="D119" s="159"/>
      <c r="E119" s="159"/>
      <c r="F119" s="159"/>
      <c r="G119" s="159"/>
      <c r="H119" s="159"/>
      <c r="I119" s="159"/>
      <c r="J119" s="159"/>
      <c r="K119" s="159"/>
      <c r="L119" s="159"/>
      <c r="M119" s="159"/>
      <c r="N119" s="159"/>
      <c r="O119" s="159"/>
      <c r="P119" s="159"/>
      <c r="Q119" s="159"/>
    </row>
    <row r="120" spans="1:17" ht="63.75" customHeight="1">
      <c r="A120" s="13"/>
      <c r="B120" s="159" t="s">
        <v>275</v>
      </c>
      <c r="C120" s="163"/>
      <c r="D120" s="163"/>
      <c r="E120" s="163"/>
      <c r="F120" s="163"/>
      <c r="G120" s="163"/>
      <c r="H120" s="163"/>
      <c r="I120" s="163"/>
      <c r="J120" s="163"/>
      <c r="K120" s="163"/>
      <c r="L120" s="163"/>
      <c r="M120" s="163"/>
      <c r="N120" s="163"/>
      <c r="O120" s="163"/>
      <c r="P120" s="163"/>
      <c r="Q120" s="163"/>
    </row>
    <row r="121" spans="1:17" ht="51" customHeight="1">
      <c r="A121" s="13"/>
      <c r="B121" s="159" t="s">
        <v>276</v>
      </c>
      <c r="C121" s="159"/>
      <c r="D121" s="159"/>
      <c r="E121" s="159"/>
      <c r="F121" s="159"/>
      <c r="G121" s="159"/>
      <c r="H121" s="159"/>
      <c r="I121" s="159"/>
      <c r="J121" s="159"/>
      <c r="K121" s="159"/>
      <c r="L121" s="159"/>
      <c r="M121" s="159"/>
      <c r="N121" s="159"/>
      <c r="O121" s="159"/>
      <c r="P121" s="159"/>
      <c r="Q121" s="159"/>
    </row>
    <row r="122" spans="1:17" ht="12.75">
      <c r="A122" s="13"/>
      <c r="B122" s="73"/>
      <c r="C122" s="72"/>
      <c r="D122" s="72"/>
      <c r="E122" s="72"/>
      <c r="F122" s="72"/>
      <c r="G122" s="72"/>
      <c r="H122" s="72"/>
      <c r="I122" s="72"/>
      <c r="J122" s="72"/>
      <c r="K122" s="72"/>
      <c r="L122" s="72"/>
      <c r="M122" s="72"/>
      <c r="N122" s="72"/>
      <c r="O122" s="72"/>
      <c r="P122" s="72"/>
      <c r="Q122" s="72"/>
    </row>
    <row r="123" spans="1:2" ht="12.75">
      <c r="A123" s="11" t="s">
        <v>62</v>
      </c>
      <c r="B123" s="4" t="s">
        <v>63</v>
      </c>
    </row>
    <row r="124" spans="1:17" ht="12.75">
      <c r="A124" s="11"/>
      <c r="B124" s="185" t="s">
        <v>225</v>
      </c>
      <c r="C124" s="185"/>
      <c r="D124" s="185"/>
      <c r="E124" s="185"/>
      <c r="F124" s="185"/>
      <c r="G124" s="185"/>
      <c r="H124" s="185"/>
      <c r="I124" s="185"/>
      <c r="J124" s="185"/>
      <c r="K124" s="185"/>
      <c r="L124" s="185"/>
      <c r="M124" s="185"/>
      <c r="N124" s="185"/>
      <c r="O124" s="185"/>
      <c r="P124" s="185"/>
      <c r="Q124" s="185"/>
    </row>
    <row r="125" spans="1:17" ht="12.75" hidden="1">
      <c r="A125" s="11"/>
      <c r="B125" s="185"/>
      <c r="C125" s="185"/>
      <c r="D125" s="185"/>
      <c r="E125" s="185"/>
      <c r="F125" s="185"/>
      <c r="G125" s="185"/>
      <c r="H125" s="185"/>
      <c r="I125" s="185"/>
      <c r="J125" s="185"/>
      <c r="K125" s="185"/>
      <c r="L125" s="185"/>
      <c r="M125" s="185"/>
      <c r="N125" s="185"/>
      <c r="O125" s="185"/>
      <c r="P125" s="185"/>
      <c r="Q125" s="185"/>
    </row>
    <row r="126" ht="12.75">
      <c r="A126" s="13"/>
    </row>
    <row r="127" spans="1:2" ht="12.75">
      <c r="A127" s="11" t="s">
        <v>64</v>
      </c>
      <c r="B127" s="4" t="s">
        <v>7</v>
      </c>
    </row>
    <row r="128" spans="1:17" ht="12.75">
      <c r="A128" s="11"/>
      <c r="B128" s="4"/>
      <c r="J128" s="166" t="s">
        <v>1</v>
      </c>
      <c r="K128" s="166"/>
      <c r="L128" s="166"/>
      <c r="M128" s="1"/>
      <c r="N128" s="1"/>
      <c r="O128" s="166" t="s">
        <v>2</v>
      </c>
      <c r="P128" s="166"/>
      <c r="Q128" s="166"/>
    </row>
    <row r="129" spans="1:17" ht="38.25" customHeight="1">
      <c r="A129" s="11"/>
      <c r="B129" s="49"/>
      <c r="C129" s="23"/>
      <c r="D129" s="23"/>
      <c r="E129" s="23"/>
      <c r="F129" s="23"/>
      <c r="G129" s="23"/>
      <c r="H129" s="23"/>
      <c r="I129" s="23"/>
      <c r="J129" s="104" t="s">
        <v>3</v>
      </c>
      <c r="K129" s="1"/>
      <c r="L129" s="104" t="s">
        <v>179</v>
      </c>
      <c r="M129" s="1"/>
      <c r="N129" s="158" t="s">
        <v>4</v>
      </c>
      <c r="O129" s="158"/>
      <c r="P129" s="1"/>
      <c r="Q129" s="104" t="s">
        <v>180</v>
      </c>
    </row>
    <row r="130" spans="1:17" ht="12.75">
      <c r="A130" s="11"/>
      <c r="B130" s="49"/>
      <c r="C130" s="23"/>
      <c r="D130" s="23"/>
      <c r="E130" s="23"/>
      <c r="F130" s="23"/>
      <c r="G130" s="23"/>
      <c r="H130" s="23"/>
      <c r="I130" s="23"/>
      <c r="J130" s="82" t="s">
        <v>227</v>
      </c>
      <c r="K130" s="82"/>
      <c r="L130" s="82" t="s">
        <v>228</v>
      </c>
      <c r="M130" s="82"/>
      <c r="N130" s="82"/>
      <c r="O130" s="82" t="str">
        <f>+J130</f>
        <v>30.6.2006</v>
      </c>
      <c r="P130" s="82"/>
      <c r="Q130" s="82" t="str">
        <f>+L130</f>
        <v>30.6.2005</v>
      </c>
    </row>
    <row r="131" spans="1:17" ht="12.75">
      <c r="A131" s="11"/>
      <c r="B131" s="49"/>
      <c r="C131" s="23"/>
      <c r="D131" s="23"/>
      <c r="E131" s="23"/>
      <c r="F131" s="23"/>
      <c r="G131" s="23"/>
      <c r="H131" s="23"/>
      <c r="I131" s="23"/>
      <c r="J131" s="98" t="s">
        <v>146</v>
      </c>
      <c r="K131" s="23"/>
      <c r="L131" s="98" t="s">
        <v>146</v>
      </c>
      <c r="M131" s="23"/>
      <c r="N131" s="23"/>
      <c r="O131" s="98" t="s">
        <v>146</v>
      </c>
      <c r="P131" s="98"/>
      <c r="Q131" s="98" t="s">
        <v>146</v>
      </c>
    </row>
    <row r="132" spans="1:16" ht="12.75">
      <c r="A132" s="11"/>
      <c r="C132" s="23"/>
      <c r="D132" s="23"/>
      <c r="E132" s="23"/>
      <c r="F132" s="23"/>
      <c r="G132" s="23"/>
      <c r="H132" s="23"/>
      <c r="I132" s="23"/>
      <c r="J132" s="48"/>
      <c r="K132" s="23"/>
      <c r="L132" s="23"/>
      <c r="M132" s="23"/>
      <c r="N132" s="23"/>
      <c r="O132" s="48"/>
      <c r="P132" s="23"/>
    </row>
    <row r="133" spans="1:19" ht="13.5" thickBot="1">
      <c r="A133" s="11"/>
      <c r="B133" s="23" t="s">
        <v>7</v>
      </c>
      <c r="C133" s="23"/>
      <c r="D133" s="23"/>
      <c r="E133" s="23"/>
      <c r="F133" s="23"/>
      <c r="G133" s="23"/>
      <c r="H133" s="23"/>
      <c r="I133" s="23"/>
      <c r="J133" s="90">
        <v>313</v>
      </c>
      <c r="K133" s="23"/>
      <c r="L133" s="122">
        <v>400</v>
      </c>
      <c r="M133" s="23"/>
      <c r="N133" s="122"/>
      <c r="O133" s="90">
        <f>305+313</f>
        <v>618</v>
      </c>
      <c r="P133" s="70"/>
      <c r="Q133" s="123">
        <v>730</v>
      </c>
      <c r="S133" s="39"/>
    </row>
    <row r="134" spans="1:19" ht="12.75">
      <c r="A134" s="11"/>
      <c r="B134" s="23"/>
      <c r="C134" s="23"/>
      <c r="D134" s="23"/>
      <c r="E134" s="23"/>
      <c r="F134" s="23"/>
      <c r="G134" s="23"/>
      <c r="H134" s="23"/>
      <c r="I134" s="23"/>
      <c r="J134" s="23"/>
      <c r="K134" s="23"/>
      <c r="L134" s="23"/>
      <c r="M134" s="23"/>
      <c r="N134" s="23"/>
      <c r="O134" s="70"/>
      <c r="P134" s="66"/>
      <c r="Q134" s="70"/>
      <c r="S134" s="39"/>
    </row>
    <row r="135" spans="1:17" ht="24.75" customHeight="1">
      <c r="A135" s="13"/>
      <c r="B135" s="153" t="s">
        <v>267</v>
      </c>
      <c r="C135" s="153"/>
      <c r="D135" s="153"/>
      <c r="E135" s="153"/>
      <c r="F135" s="153"/>
      <c r="G135" s="153"/>
      <c r="H135" s="153"/>
      <c r="I135" s="153"/>
      <c r="J135" s="153"/>
      <c r="K135" s="153"/>
      <c r="L135" s="153"/>
      <c r="M135" s="153"/>
      <c r="N135" s="153"/>
      <c r="O135" s="153"/>
      <c r="P135" s="153"/>
      <c r="Q135" s="153"/>
    </row>
    <row r="136" spans="1:17" ht="12.75">
      <c r="A136" s="13"/>
      <c r="B136" s="23"/>
      <c r="C136" s="23"/>
      <c r="D136" s="23"/>
      <c r="E136" s="23"/>
      <c r="F136" s="23"/>
      <c r="G136" s="23"/>
      <c r="H136" s="23"/>
      <c r="I136" s="23"/>
      <c r="J136" s="23"/>
      <c r="K136" s="23"/>
      <c r="L136" s="23"/>
      <c r="M136" s="23"/>
      <c r="N136" s="23"/>
      <c r="O136" s="23"/>
      <c r="P136" s="23"/>
      <c r="Q136" s="23"/>
    </row>
    <row r="137" spans="1:17" ht="12.75">
      <c r="A137" s="11" t="s">
        <v>65</v>
      </c>
      <c r="B137" s="49" t="s">
        <v>106</v>
      </c>
      <c r="C137" s="23"/>
      <c r="D137" s="23"/>
      <c r="E137" s="23"/>
      <c r="F137" s="23"/>
      <c r="G137" s="23"/>
      <c r="H137" s="23"/>
      <c r="I137" s="23"/>
      <c r="J137" s="23"/>
      <c r="K137" s="23"/>
      <c r="L137" s="23"/>
      <c r="M137" s="23"/>
      <c r="N137" s="23"/>
      <c r="O137" s="23"/>
      <c r="P137" s="23"/>
      <c r="Q137" s="23"/>
    </row>
    <row r="138" spans="1:17" ht="12.75">
      <c r="A138" s="13"/>
      <c r="B138" s="52" t="s">
        <v>107</v>
      </c>
      <c r="C138" s="52"/>
      <c r="D138" s="52"/>
      <c r="E138" s="52"/>
      <c r="F138" s="52"/>
      <c r="G138" s="52"/>
      <c r="H138" s="52"/>
      <c r="I138" s="52"/>
      <c r="J138" s="52"/>
      <c r="K138" s="52"/>
      <c r="L138" s="52"/>
      <c r="M138" s="52"/>
      <c r="N138" s="52"/>
      <c r="O138" s="52"/>
      <c r="P138" s="52"/>
      <c r="Q138" s="52"/>
    </row>
    <row r="139" ht="12.75">
      <c r="A139" s="13"/>
    </row>
    <row r="140" spans="1:2" ht="12.75">
      <c r="A140" s="11" t="s">
        <v>66</v>
      </c>
      <c r="B140" s="4" t="s">
        <v>67</v>
      </c>
    </row>
    <row r="141" spans="1:17" ht="12.75">
      <c r="A141" s="13"/>
      <c r="B141" s="164" t="s">
        <v>90</v>
      </c>
      <c r="C141" s="164"/>
      <c r="D141" s="164"/>
      <c r="E141" s="164"/>
      <c r="F141" s="164"/>
      <c r="G141" s="164"/>
      <c r="H141" s="164"/>
      <c r="I141" s="164"/>
      <c r="J141" s="164"/>
      <c r="K141" s="164"/>
      <c r="L141" s="164"/>
      <c r="M141" s="164"/>
      <c r="N141" s="164"/>
      <c r="O141" s="164"/>
      <c r="P141" s="164"/>
      <c r="Q141" s="164"/>
    </row>
    <row r="142" spans="1:17" ht="12.75">
      <c r="A142" s="13"/>
      <c r="B142" s="15"/>
      <c r="C142" s="15"/>
      <c r="D142" s="15"/>
      <c r="E142" s="15"/>
      <c r="F142" s="15"/>
      <c r="G142" s="15"/>
      <c r="H142" s="15"/>
      <c r="I142" s="15"/>
      <c r="J142" s="15"/>
      <c r="K142" s="15"/>
      <c r="L142" s="15"/>
      <c r="M142" s="15"/>
      <c r="N142" s="15"/>
      <c r="O142" s="15"/>
      <c r="P142" s="15"/>
      <c r="Q142" s="15"/>
    </row>
    <row r="143" spans="1:2" ht="12.75">
      <c r="A143" s="11" t="s">
        <v>68</v>
      </c>
      <c r="B143" s="4" t="s">
        <v>69</v>
      </c>
    </row>
    <row r="144" spans="1:29" s="23" customFormat="1" ht="12.75">
      <c r="A144" s="48"/>
      <c r="B144" s="52" t="s">
        <v>202</v>
      </c>
      <c r="C144" s="204" t="s">
        <v>203</v>
      </c>
      <c r="D144" s="204"/>
      <c r="E144" s="204"/>
      <c r="F144" s="204"/>
      <c r="G144" s="204"/>
      <c r="H144" s="204"/>
      <c r="I144" s="204"/>
      <c r="J144" s="204"/>
      <c r="K144" s="204"/>
      <c r="L144" s="204"/>
      <c r="M144" s="204"/>
      <c r="N144" s="204"/>
      <c r="O144" s="204"/>
      <c r="P144" s="204"/>
      <c r="Q144" s="204"/>
      <c r="R144" s="53"/>
      <c r="S144" s="53"/>
      <c r="T144" s="53"/>
      <c r="U144" s="53"/>
      <c r="V144" s="53"/>
      <c r="W144" s="53"/>
      <c r="X144" s="53"/>
      <c r="Y144" s="53"/>
      <c r="Z144" s="53"/>
      <c r="AA144" s="53"/>
      <c r="AB144" s="53"/>
      <c r="AC144" s="53"/>
    </row>
    <row r="145" spans="1:29" s="23" customFormat="1" ht="12.75">
      <c r="A145" s="48"/>
      <c r="B145" s="52"/>
      <c r="C145" s="105"/>
      <c r="D145" s="105"/>
      <c r="E145" s="105"/>
      <c r="F145" s="105"/>
      <c r="G145" s="105"/>
      <c r="H145" s="105"/>
      <c r="I145" s="105"/>
      <c r="J145" s="105"/>
      <c r="K145" s="105"/>
      <c r="L145" s="105"/>
      <c r="M145" s="105"/>
      <c r="N145" s="105"/>
      <c r="O145" s="105"/>
      <c r="P145" s="105"/>
      <c r="Q145" s="105"/>
      <c r="R145" s="53"/>
      <c r="S145" s="53"/>
      <c r="T145" s="53"/>
      <c r="U145" s="53"/>
      <c r="V145" s="53"/>
      <c r="W145" s="53"/>
      <c r="X145" s="53"/>
      <c r="Y145" s="53"/>
      <c r="Z145" s="53"/>
      <c r="AA145" s="53"/>
      <c r="AB145" s="53"/>
      <c r="AC145" s="53"/>
    </row>
    <row r="146" spans="1:29" s="23" customFormat="1" ht="37.5" customHeight="1">
      <c r="A146" s="48"/>
      <c r="B146" s="52" t="s">
        <v>204</v>
      </c>
      <c r="C146" s="153" t="s">
        <v>272</v>
      </c>
      <c r="D146" s="153"/>
      <c r="E146" s="153"/>
      <c r="F146" s="153"/>
      <c r="G146" s="153"/>
      <c r="H146" s="153"/>
      <c r="I146" s="153"/>
      <c r="J146" s="153"/>
      <c r="K146" s="153"/>
      <c r="L146" s="153"/>
      <c r="M146" s="153"/>
      <c r="N146" s="153"/>
      <c r="O146" s="153"/>
      <c r="P146" s="153"/>
      <c r="Q146" s="153"/>
      <c r="R146" s="53"/>
      <c r="S146" s="53"/>
      <c r="T146" s="53"/>
      <c r="U146" s="53"/>
      <c r="V146" s="53"/>
      <c r="W146" s="53"/>
      <c r="X146" s="53"/>
      <c r="Y146" s="53"/>
      <c r="Z146" s="53"/>
      <c r="AA146" s="53"/>
      <c r="AB146" s="53"/>
      <c r="AC146" s="53"/>
    </row>
    <row r="147" spans="1:29" s="23" customFormat="1" ht="12.75">
      <c r="A147" s="48"/>
      <c r="B147" s="52"/>
      <c r="C147" s="52"/>
      <c r="D147" s="52"/>
      <c r="E147" s="52"/>
      <c r="F147" s="52"/>
      <c r="G147" s="52"/>
      <c r="H147" s="52"/>
      <c r="I147" s="52"/>
      <c r="J147" s="52"/>
      <c r="K147" s="52"/>
      <c r="L147" s="52"/>
      <c r="M147" s="52"/>
      <c r="N147" s="52"/>
      <c r="O147" s="52"/>
      <c r="P147" s="52"/>
      <c r="Q147" s="52"/>
      <c r="R147" s="53"/>
      <c r="S147" s="53"/>
      <c r="T147" s="53"/>
      <c r="U147" s="53"/>
      <c r="V147" s="53"/>
      <c r="W147" s="53"/>
      <c r="X147" s="53"/>
      <c r="Y147" s="53"/>
      <c r="Z147" s="53"/>
      <c r="AA147" s="53"/>
      <c r="AB147" s="53"/>
      <c r="AC147" s="53"/>
    </row>
    <row r="148" spans="1:29" s="23" customFormat="1" ht="25.5">
      <c r="A148" s="48"/>
      <c r="B148" s="210" t="s">
        <v>261</v>
      </c>
      <c r="C148" s="211"/>
      <c r="D148" s="212"/>
      <c r="E148" s="140"/>
      <c r="F148" s="140"/>
      <c r="G148" s="140"/>
      <c r="H148" s="140"/>
      <c r="I148" s="141" t="s">
        <v>262</v>
      </c>
      <c r="J148" s="141" t="s">
        <v>263</v>
      </c>
      <c r="K148" s="128"/>
      <c r="L148" s="152" t="s">
        <v>273</v>
      </c>
      <c r="M148" s="128"/>
      <c r="N148" s="129" t="s">
        <v>265</v>
      </c>
      <c r="O148" s="213" t="s">
        <v>264</v>
      </c>
      <c r="P148" s="214"/>
      <c r="Q148" s="215"/>
      <c r="R148" s="53"/>
      <c r="S148" s="53"/>
      <c r="T148" s="53"/>
      <c r="U148" s="53"/>
      <c r="V148" s="53"/>
      <c r="W148" s="53"/>
      <c r="X148" s="53"/>
      <c r="Y148" s="53"/>
      <c r="Z148" s="53"/>
      <c r="AA148" s="53"/>
      <c r="AB148" s="53"/>
      <c r="AC148" s="53"/>
    </row>
    <row r="149" spans="1:29" s="23" customFormat="1" ht="38.25" customHeight="1">
      <c r="A149" s="50"/>
      <c r="B149" s="198" t="s">
        <v>119</v>
      </c>
      <c r="C149" s="199"/>
      <c r="D149" s="200"/>
      <c r="E149" s="142"/>
      <c r="F149" s="142"/>
      <c r="G149" s="142"/>
      <c r="H149" s="142"/>
      <c r="I149" s="143">
        <v>3500</v>
      </c>
      <c r="J149" s="143">
        <v>3500</v>
      </c>
      <c r="K149" s="144"/>
      <c r="L149" s="148">
        <f>+I149-J149</f>
        <v>0</v>
      </c>
      <c r="M149" s="149"/>
      <c r="N149" s="145">
        <f aca="true" t="shared" si="0" ref="N149:N154">+L149/I149*100</f>
        <v>0</v>
      </c>
      <c r="O149" s="201" t="s">
        <v>84</v>
      </c>
      <c r="P149" s="202"/>
      <c r="Q149" s="203"/>
      <c r="R149" s="156"/>
      <c r="S149" s="156"/>
      <c r="T149" s="156"/>
      <c r="U149" s="53"/>
      <c r="V149" s="53"/>
      <c r="W149" s="53"/>
      <c r="X149" s="53"/>
      <c r="Y149" s="53"/>
      <c r="Z149" s="53"/>
      <c r="AA149" s="53"/>
      <c r="AB149" s="53"/>
      <c r="AC149" s="53"/>
    </row>
    <row r="150" spans="1:29" s="23" customFormat="1" ht="25.5" customHeight="1">
      <c r="A150" s="50"/>
      <c r="B150" s="198" t="s">
        <v>120</v>
      </c>
      <c r="C150" s="199"/>
      <c r="D150" s="200"/>
      <c r="E150" s="142"/>
      <c r="F150" s="142"/>
      <c r="G150" s="142"/>
      <c r="H150" s="142"/>
      <c r="I150" s="143">
        <v>2870</v>
      </c>
      <c r="J150" s="143">
        <v>1062</v>
      </c>
      <c r="K150" s="144"/>
      <c r="L150" s="148">
        <f>+I150-J150</f>
        <v>1808</v>
      </c>
      <c r="M150" s="149"/>
      <c r="N150" s="145">
        <f t="shared" si="0"/>
        <v>62.99651567944251</v>
      </c>
      <c r="O150" s="198" t="s">
        <v>268</v>
      </c>
      <c r="P150" s="199"/>
      <c r="Q150" s="200"/>
      <c r="R150" s="157"/>
      <c r="S150" s="157"/>
      <c r="T150" s="157"/>
      <c r="U150" s="53"/>
      <c r="V150" s="53"/>
      <c r="W150" s="53"/>
      <c r="X150" s="53"/>
      <c r="Y150" s="53"/>
      <c r="Z150" s="53"/>
      <c r="AA150" s="53"/>
      <c r="AB150" s="53"/>
      <c r="AC150" s="53"/>
    </row>
    <row r="151" spans="1:29" s="23" customFormat="1" ht="63.75" customHeight="1">
      <c r="A151" s="50"/>
      <c r="B151" s="198" t="s">
        <v>121</v>
      </c>
      <c r="C151" s="199"/>
      <c r="D151" s="200"/>
      <c r="E151" s="142"/>
      <c r="F151" s="142"/>
      <c r="G151" s="142"/>
      <c r="H151" s="142"/>
      <c r="I151" s="143">
        <v>1320</v>
      </c>
      <c r="J151" s="143">
        <v>1239</v>
      </c>
      <c r="K151" s="144"/>
      <c r="L151" s="148">
        <f>+I151-J151</f>
        <v>81</v>
      </c>
      <c r="M151" s="149"/>
      <c r="N151" s="145">
        <f t="shared" si="0"/>
        <v>6.136363636363637</v>
      </c>
      <c r="O151" s="198" t="s">
        <v>269</v>
      </c>
      <c r="P151" s="199"/>
      <c r="Q151" s="200"/>
      <c r="R151" s="154"/>
      <c r="S151" s="154"/>
      <c r="T151" s="154"/>
      <c r="U151" s="53"/>
      <c r="V151" s="53"/>
      <c r="W151" s="53"/>
      <c r="X151" s="53"/>
      <c r="Y151" s="53"/>
      <c r="Z151" s="53"/>
      <c r="AA151" s="53"/>
      <c r="AB151" s="53"/>
      <c r="AC151" s="53"/>
    </row>
    <row r="152" spans="1:29" s="23" customFormat="1" ht="12.75">
      <c r="A152" s="50"/>
      <c r="B152" s="198" t="s">
        <v>122</v>
      </c>
      <c r="C152" s="199"/>
      <c r="D152" s="200"/>
      <c r="E152" s="142"/>
      <c r="F152" s="142"/>
      <c r="G152" s="142"/>
      <c r="H152" s="142"/>
      <c r="I152" s="143">
        <v>710</v>
      </c>
      <c r="J152" s="143">
        <v>710</v>
      </c>
      <c r="K152" s="144"/>
      <c r="L152" s="148">
        <f>+I152-J152</f>
        <v>0</v>
      </c>
      <c r="M152" s="149"/>
      <c r="N152" s="145">
        <f t="shared" si="0"/>
        <v>0</v>
      </c>
      <c r="O152" s="201" t="s">
        <v>84</v>
      </c>
      <c r="P152" s="202"/>
      <c r="Q152" s="203"/>
      <c r="R152" s="154"/>
      <c r="S152" s="154"/>
      <c r="T152" s="154"/>
      <c r="U152" s="53"/>
      <c r="V152" s="53"/>
      <c r="W152" s="53"/>
      <c r="X152" s="53"/>
      <c r="Y152" s="53"/>
      <c r="Z152" s="53"/>
      <c r="AA152" s="53"/>
      <c r="AB152" s="53"/>
      <c r="AC152" s="53"/>
    </row>
    <row r="153" spans="1:29" s="23" customFormat="1" ht="51" customHeight="1">
      <c r="A153" s="50"/>
      <c r="B153" s="209" t="s">
        <v>114</v>
      </c>
      <c r="C153" s="209"/>
      <c r="D153" s="209"/>
      <c r="E153" s="142"/>
      <c r="F153" s="142"/>
      <c r="G153" s="142"/>
      <c r="H153" s="142"/>
      <c r="I153" s="143">
        <v>1500</v>
      </c>
      <c r="J153" s="143">
        <v>878</v>
      </c>
      <c r="K153" s="144"/>
      <c r="L153" s="148">
        <f>+I153-J153</f>
        <v>622</v>
      </c>
      <c r="M153" s="149"/>
      <c r="N153" s="145">
        <f t="shared" si="0"/>
        <v>41.46666666666667</v>
      </c>
      <c r="O153" s="198" t="s">
        <v>270</v>
      </c>
      <c r="P153" s="199"/>
      <c r="Q153" s="200"/>
      <c r="R153" s="154"/>
      <c r="S153" s="154"/>
      <c r="T153" s="154"/>
      <c r="U153" s="53"/>
      <c r="V153" s="53"/>
      <c r="W153" s="53"/>
      <c r="X153" s="53"/>
      <c r="Y153" s="53"/>
      <c r="Z153" s="53"/>
      <c r="AA153" s="53"/>
      <c r="AB153" s="53"/>
      <c r="AC153" s="53"/>
    </row>
    <row r="154" spans="1:29" s="23" customFormat="1" ht="13.5" customHeight="1" thickBot="1">
      <c r="A154" s="48"/>
      <c r="B154" s="137" t="s">
        <v>21</v>
      </c>
      <c r="C154" s="138"/>
      <c r="D154" s="139"/>
      <c r="E154" s="130"/>
      <c r="F154" s="130"/>
      <c r="G154" s="130"/>
      <c r="H154" s="130"/>
      <c r="I154" s="131">
        <f>SUM(I149:I153)</f>
        <v>9900</v>
      </c>
      <c r="J154" s="131">
        <f>SUM(J149:J153)</f>
        <v>7389</v>
      </c>
      <c r="K154" s="132"/>
      <c r="L154" s="150">
        <f>SUM(L149:L153)</f>
        <v>2511</v>
      </c>
      <c r="M154" s="132"/>
      <c r="N154" s="133">
        <f t="shared" si="0"/>
        <v>25.363636363636367</v>
      </c>
      <c r="O154" s="151"/>
      <c r="P154" s="130"/>
      <c r="Q154" s="135"/>
      <c r="R154" s="155"/>
      <c r="S154" s="155"/>
      <c r="T154" s="155"/>
      <c r="U154" s="53"/>
      <c r="V154" s="53"/>
      <c r="W154" s="53"/>
      <c r="X154" s="53"/>
      <c r="Y154" s="53"/>
      <c r="Z154" s="53"/>
      <c r="AA154" s="53"/>
      <c r="AB154" s="53"/>
      <c r="AC154" s="53"/>
    </row>
    <row r="155" spans="1:29" s="23" customFormat="1" ht="12.75">
      <c r="A155" s="48"/>
      <c r="B155" s="126"/>
      <c r="C155" s="126"/>
      <c r="D155" s="126"/>
      <c r="E155" s="125"/>
      <c r="F155" s="125"/>
      <c r="G155" s="125"/>
      <c r="H155" s="125"/>
      <c r="I155" s="125"/>
      <c r="J155" s="127"/>
      <c r="K155" s="125"/>
      <c r="L155" s="127"/>
      <c r="M155" s="125"/>
      <c r="N155" s="125"/>
      <c r="O155" s="127"/>
      <c r="P155" s="125"/>
      <c r="Q155" s="126"/>
      <c r="R155" s="53"/>
      <c r="S155" s="53"/>
      <c r="T155" s="53"/>
      <c r="U155" s="53"/>
      <c r="V155" s="53"/>
      <c r="W155" s="53"/>
      <c r="X155" s="53"/>
      <c r="Y155" s="53"/>
      <c r="Z155" s="53"/>
      <c r="AA155" s="53"/>
      <c r="AB155" s="53"/>
      <c r="AC155" s="53"/>
    </row>
    <row r="156" spans="1:29" s="23" customFormat="1" ht="12.75">
      <c r="A156" s="48"/>
      <c r="B156" s="52"/>
      <c r="C156" s="52"/>
      <c r="D156" s="52"/>
      <c r="E156" s="52"/>
      <c r="F156" s="52"/>
      <c r="G156" s="52"/>
      <c r="H156" s="52"/>
      <c r="I156" s="52"/>
      <c r="J156" s="52"/>
      <c r="K156" s="52"/>
      <c r="L156" s="52"/>
      <c r="M156" s="52"/>
      <c r="N156" s="52"/>
      <c r="O156" s="52"/>
      <c r="P156" s="52"/>
      <c r="Q156" s="52"/>
      <c r="R156" s="53"/>
      <c r="S156" s="53"/>
      <c r="T156" s="53"/>
      <c r="U156" s="53"/>
      <c r="V156" s="53"/>
      <c r="W156" s="53"/>
      <c r="X156" s="53"/>
      <c r="Y156" s="53"/>
      <c r="Z156" s="53"/>
      <c r="AA156" s="53"/>
      <c r="AB156" s="53"/>
      <c r="AC156" s="53"/>
    </row>
    <row r="157" spans="1:4" ht="12.75">
      <c r="A157" s="11" t="s">
        <v>70</v>
      </c>
      <c r="B157" s="49" t="s">
        <v>108</v>
      </c>
      <c r="C157" s="23"/>
      <c r="D157" s="23"/>
    </row>
    <row r="158" spans="1:4" ht="12.75">
      <c r="A158" s="11"/>
      <c r="B158" s="49"/>
      <c r="C158" s="23"/>
      <c r="D158" s="23"/>
    </row>
    <row r="159" spans="1:17" ht="12.75">
      <c r="A159" s="11"/>
      <c r="B159" s="23"/>
      <c r="C159" s="23"/>
      <c r="D159" s="23"/>
      <c r="O159" s="81" t="s">
        <v>208</v>
      </c>
      <c r="Q159" s="81" t="s">
        <v>208</v>
      </c>
    </row>
    <row r="160" spans="1:17" ht="12.75">
      <c r="A160" s="11"/>
      <c r="B160" s="49"/>
      <c r="C160" s="23"/>
      <c r="D160" s="23"/>
      <c r="O160" s="98" t="s">
        <v>227</v>
      </c>
      <c r="Q160" s="99" t="s">
        <v>136</v>
      </c>
    </row>
    <row r="161" spans="1:17" ht="12.75">
      <c r="A161" s="11"/>
      <c r="O161" s="98" t="s">
        <v>146</v>
      </c>
      <c r="Q161" s="98" t="s">
        <v>146</v>
      </c>
    </row>
    <row r="162" spans="1:15" ht="12.75">
      <c r="A162" s="11"/>
      <c r="B162" s="23" t="s">
        <v>109</v>
      </c>
      <c r="C162" s="23"/>
      <c r="D162" s="23"/>
      <c r="E162" s="23"/>
      <c r="F162" s="23"/>
      <c r="G162" s="23"/>
      <c r="H162" s="23"/>
      <c r="I162" s="23"/>
      <c r="J162" s="23"/>
      <c r="K162" s="23"/>
      <c r="L162" s="23"/>
      <c r="M162" s="23"/>
      <c r="N162" s="23"/>
      <c r="O162" s="48"/>
    </row>
    <row r="163" spans="1:17" ht="12.75">
      <c r="A163" s="11"/>
      <c r="B163" s="23" t="s">
        <v>215</v>
      </c>
      <c r="C163" s="23"/>
      <c r="D163" s="23"/>
      <c r="E163" s="23"/>
      <c r="F163" s="23"/>
      <c r="G163" s="23"/>
      <c r="H163" s="23"/>
      <c r="I163" s="23"/>
      <c r="J163" s="23"/>
      <c r="K163" s="23"/>
      <c r="L163" s="23"/>
      <c r="M163" s="23"/>
      <c r="N163" s="23"/>
      <c r="O163" s="50">
        <f>+'Balance Sheet'!D25</f>
        <v>107</v>
      </c>
      <c r="Q163" s="26">
        <f>+'Balance Sheet'!F25</f>
        <v>179</v>
      </c>
    </row>
    <row r="164" spans="1:15" ht="12.75">
      <c r="A164" s="11"/>
      <c r="B164" s="23" t="s">
        <v>110</v>
      </c>
      <c r="C164" s="23"/>
      <c r="D164" s="23"/>
      <c r="E164" s="23"/>
      <c r="F164" s="23"/>
      <c r="G164" s="23"/>
      <c r="H164" s="23"/>
      <c r="I164" s="23"/>
      <c r="J164" s="23"/>
      <c r="K164" s="23"/>
      <c r="L164" s="23"/>
      <c r="M164" s="23"/>
      <c r="N164" s="23"/>
      <c r="O164" s="50"/>
    </row>
    <row r="165" spans="1:17" ht="12.75">
      <c r="A165" s="11"/>
      <c r="B165" s="23" t="s">
        <v>215</v>
      </c>
      <c r="C165" s="23"/>
      <c r="D165" s="23"/>
      <c r="E165" s="23"/>
      <c r="F165" s="23"/>
      <c r="G165" s="23"/>
      <c r="H165" s="23"/>
      <c r="I165" s="23"/>
      <c r="J165" s="23"/>
      <c r="K165" s="23"/>
      <c r="L165" s="23"/>
      <c r="M165" s="23"/>
      <c r="N165" s="23"/>
      <c r="O165" s="66" t="s">
        <v>128</v>
      </c>
      <c r="Q165" s="26">
        <f>+'Balance Sheet'!F40</f>
        <v>35</v>
      </c>
    </row>
    <row r="166" spans="1:19" ht="13.5" thickBot="1">
      <c r="A166" s="11"/>
      <c r="B166" s="49"/>
      <c r="C166" s="23"/>
      <c r="D166" s="23"/>
      <c r="E166" s="23"/>
      <c r="F166" s="23"/>
      <c r="G166" s="23"/>
      <c r="H166" s="23"/>
      <c r="I166" s="23"/>
      <c r="J166" s="23"/>
      <c r="K166" s="23"/>
      <c r="L166" s="23"/>
      <c r="M166" s="23"/>
      <c r="N166" s="134"/>
      <c r="O166" s="55">
        <f>SUM(O163:O165)</f>
        <v>107</v>
      </c>
      <c r="Q166" s="55">
        <f>SUM(Q163:Q165)</f>
        <v>214</v>
      </c>
      <c r="S166" s="147"/>
    </row>
    <row r="167" spans="1:15" ht="12.75">
      <c r="A167" s="11"/>
      <c r="B167" s="4"/>
      <c r="O167" s="35"/>
    </row>
    <row r="168" spans="1:2" ht="12.75">
      <c r="A168" s="11" t="s">
        <v>71</v>
      </c>
      <c r="B168" s="4" t="s">
        <v>72</v>
      </c>
    </row>
    <row r="169" spans="1:17" ht="12.75">
      <c r="A169" s="13"/>
      <c r="B169" s="204" t="s">
        <v>218</v>
      </c>
      <c r="C169" s="204"/>
      <c r="D169" s="204"/>
      <c r="E169" s="204"/>
      <c r="F169" s="204"/>
      <c r="G169" s="204"/>
      <c r="H169" s="204"/>
      <c r="I169" s="204"/>
      <c r="J169" s="204"/>
      <c r="K169" s="204"/>
      <c r="L169" s="204"/>
      <c r="M169" s="204"/>
      <c r="N169" s="204"/>
      <c r="O169" s="204"/>
      <c r="P169" s="40"/>
      <c r="Q169" s="40"/>
    </row>
    <row r="170" spans="1:17" ht="12.75">
      <c r="A170" s="13"/>
      <c r="B170" s="40"/>
      <c r="C170" s="40"/>
      <c r="D170" s="40"/>
      <c r="E170" s="40"/>
      <c r="F170" s="40"/>
      <c r="G170" s="40"/>
      <c r="H170" s="40"/>
      <c r="I170" s="40"/>
      <c r="J170" s="40"/>
      <c r="K170" s="40"/>
      <c r="L170" s="40"/>
      <c r="M170" s="40"/>
      <c r="N170" s="40"/>
      <c r="O170" s="40"/>
      <c r="P170" s="40"/>
      <c r="Q170" s="40"/>
    </row>
    <row r="171" spans="1:2" ht="12.75">
      <c r="A171" s="11" t="s">
        <v>73</v>
      </c>
      <c r="B171" s="4" t="s">
        <v>83</v>
      </c>
    </row>
    <row r="172" spans="1:2" ht="12.75">
      <c r="A172" s="13"/>
      <c r="B172" s="12" t="s">
        <v>139</v>
      </c>
    </row>
    <row r="173" ht="12.75">
      <c r="A173" s="13"/>
    </row>
    <row r="174" spans="1:2" ht="12.75">
      <c r="A174" s="11" t="s">
        <v>74</v>
      </c>
      <c r="B174" s="4" t="s">
        <v>11</v>
      </c>
    </row>
    <row r="175" spans="1:17" ht="12.75">
      <c r="A175" s="13"/>
      <c r="B175" s="197" t="s">
        <v>205</v>
      </c>
      <c r="C175" s="197"/>
      <c r="D175" s="197"/>
      <c r="E175" s="197"/>
      <c r="F175" s="197"/>
      <c r="G175" s="197"/>
      <c r="H175" s="197"/>
      <c r="I175" s="197"/>
      <c r="J175" s="197"/>
      <c r="K175" s="197"/>
      <c r="L175" s="197"/>
      <c r="M175" s="197"/>
      <c r="N175" s="197"/>
      <c r="O175" s="197"/>
      <c r="P175" s="197"/>
      <c r="Q175" s="197"/>
    </row>
    <row r="176" ht="12.75">
      <c r="A176" s="13"/>
    </row>
    <row r="177" spans="1:2" ht="12.75">
      <c r="A177" s="11" t="s">
        <v>75</v>
      </c>
      <c r="B177" s="4" t="s">
        <v>86</v>
      </c>
    </row>
    <row r="178" spans="1:17" ht="25.5" customHeight="1">
      <c r="A178" s="13"/>
      <c r="B178" s="163" t="s">
        <v>111</v>
      </c>
      <c r="C178" s="163"/>
      <c r="D178" s="163"/>
      <c r="E178" s="163"/>
      <c r="F178" s="163"/>
      <c r="G178" s="163"/>
      <c r="H178" s="163"/>
      <c r="I178" s="163"/>
      <c r="J178" s="163"/>
      <c r="K178" s="163"/>
      <c r="L178" s="163"/>
      <c r="M178" s="163"/>
      <c r="N178" s="163"/>
      <c r="O178" s="163"/>
      <c r="P178" s="163"/>
      <c r="Q178" s="163"/>
    </row>
    <row r="179" spans="1:17" ht="12.75">
      <c r="A179" s="13"/>
      <c r="B179" s="48"/>
      <c r="C179" s="23"/>
      <c r="D179" s="23"/>
      <c r="E179" s="23"/>
      <c r="F179" s="23"/>
      <c r="G179" s="23"/>
      <c r="H179" s="23"/>
      <c r="I179" s="23"/>
      <c r="J179" s="23"/>
      <c r="K179" s="23"/>
      <c r="L179" s="23"/>
      <c r="M179" s="23"/>
      <c r="N179" s="23"/>
      <c r="O179" s="23"/>
      <c r="P179" s="23"/>
      <c r="Q179" s="23"/>
    </row>
    <row r="180" spans="1:17" ht="12.75">
      <c r="A180" s="13"/>
      <c r="B180" s="48"/>
      <c r="C180" s="23"/>
      <c r="D180" s="23"/>
      <c r="E180" s="23"/>
      <c r="F180" s="23"/>
      <c r="G180" s="23"/>
      <c r="H180" s="23"/>
      <c r="I180" s="23"/>
      <c r="J180" s="166" t="s">
        <v>1</v>
      </c>
      <c r="K180" s="166"/>
      <c r="L180" s="166"/>
      <c r="M180" s="1"/>
      <c r="N180" s="166" t="s">
        <v>2</v>
      </c>
      <c r="O180" s="166"/>
      <c r="P180" s="166"/>
      <c r="Q180" s="166"/>
    </row>
    <row r="181" spans="1:17" ht="38.25" customHeight="1">
      <c r="A181" s="13"/>
      <c r="B181" s="48"/>
      <c r="C181" s="23"/>
      <c r="D181" s="23"/>
      <c r="E181" s="23"/>
      <c r="F181" s="23"/>
      <c r="G181" s="23"/>
      <c r="H181" s="23"/>
      <c r="I181" s="23"/>
      <c r="J181" s="104" t="s">
        <v>3</v>
      </c>
      <c r="K181" s="1"/>
      <c r="L181" s="104" t="s">
        <v>179</v>
      </c>
      <c r="M181" s="1"/>
      <c r="N181" s="158" t="s">
        <v>4</v>
      </c>
      <c r="O181" s="158"/>
      <c r="P181" s="1"/>
      <c r="Q181" s="104" t="s">
        <v>180</v>
      </c>
    </row>
    <row r="182" spans="1:17" ht="12.75">
      <c r="A182" s="13"/>
      <c r="B182" s="48"/>
      <c r="C182" s="23"/>
      <c r="D182" s="23"/>
      <c r="E182" s="23"/>
      <c r="F182" s="23"/>
      <c r="G182" s="23"/>
      <c r="H182" s="23"/>
      <c r="I182" s="23"/>
      <c r="J182" s="82" t="s">
        <v>227</v>
      </c>
      <c r="K182" s="82"/>
      <c r="L182" s="82" t="s">
        <v>228</v>
      </c>
      <c r="M182" s="82"/>
      <c r="N182" s="82"/>
      <c r="O182" s="82" t="str">
        <f>+J182</f>
        <v>30.6.2006</v>
      </c>
      <c r="P182" s="82"/>
      <c r="Q182" s="82" t="str">
        <f>+L182</f>
        <v>30.6.2005</v>
      </c>
    </row>
    <row r="183" spans="1:17" ht="12.75">
      <c r="A183" s="13"/>
      <c r="B183" s="48"/>
      <c r="C183" s="23"/>
      <c r="D183" s="23"/>
      <c r="E183" s="23"/>
      <c r="F183" s="23"/>
      <c r="G183" s="23"/>
      <c r="H183" s="23"/>
      <c r="I183" s="23"/>
      <c r="J183" s="98"/>
      <c r="K183" s="23"/>
      <c r="L183" s="98"/>
      <c r="M183" s="23"/>
      <c r="N183" s="23"/>
      <c r="O183" s="98"/>
      <c r="P183" s="98"/>
      <c r="Q183" s="98"/>
    </row>
    <row r="184" spans="1:17" ht="12.75">
      <c r="A184" s="13"/>
      <c r="B184" s="206" t="s">
        <v>216</v>
      </c>
      <c r="C184" s="206"/>
      <c r="D184" s="206"/>
      <c r="E184" s="206"/>
      <c r="F184" s="206"/>
      <c r="G184" s="206"/>
      <c r="H184" s="206"/>
      <c r="I184" s="206"/>
      <c r="J184" s="51">
        <f>+'Income Statements'!E35</f>
        <v>704</v>
      </c>
      <c r="K184" s="51"/>
      <c r="L184" s="20">
        <f>+'Income Statements'!G38</f>
        <v>1322</v>
      </c>
      <c r="M184" s="20"/>
      <c r="N184" s="20"/>
      <c r="O184" s="51">
        <f>+'Income Statements'!I35</f>
        <v>1410</v>
      </c>
      <c r="P184" s="51"/>
      <c r="Q184" s="20">
        <f>+'Income Statements'!K38</f>
        <v>1845</v>
      </c>
    </row>
    <row r="185" spans="1:17" ht="12.75">
      <c r="A185" s="13"/>
      <c r="B185" s="115" t="s">
        <v>253</v>
      </c>
      <c r="C185" s="115"/>
      <c r="D185" s="115"/>
      <c r="E185" s="115"/>
      <c r="F185" s="115"/>
      <c r="G185" s="115"/>
      <c r="H185" s="115"/>
      <c r="I185" s="115"/>
      <c r="J185" s="51"/>
      <c r="K185" s="121"/>
      <c r="L185" s="121"/>
      <c r="M185" s="20"/>
      <c r="N185" s="20"/>
      <c r="O185" s="51"/>
      <c r="P185" s="51"/>
      <c r="Q185" s="20"/>
    </row>
    <row r="186" spans="1:17" ht="12.75">
      <c r="A186" s="13"/>
      <c r="B186" s="208" t="s">
        <v>254</v>
      </c>
      <c r="C186" s="208"/>
      <c r="D186" s="208"/>
      <c r="E186" s="208"/>
      <c r="F186" s="208"/>
      <c r="G186" s="208"/>
      <c r="H186" s="208"/>
      <c r="I186" s="208"/>
      <c r="J186" s="51">
        <v>170793</v>
      </c>
      <c r="K186" s="20"/>
      <c r="L186" s="20">
        <v>125793</v>
      </c>
      <c r="M186" s="20"/>
      <c r="N186" s="20"/>
      <c r="O186" s="51">
        <v>170793</v>
      </c>
      <c r="P186" s="51"/>
      <c r="Q186" s="20">
        <v>116063</v>
      </c>
    </row>
    <row r="187" spans="1:17" ht="12.75">
      <c r="A187" s="13"/>
      <c r="J187" s="51"/>
      <c r="K187" s="20"/>
      <c r="L187" s="20"/>
      <c r="M187" s="20"/>
      <c r="N187" s="20"/>
      <c r="O187" s="51"/>
      <c r="P187" s="51"/>
      <c r="Q187" s="20"/>
    </row>
    <row r="188" spans="1:17" ht="13.5" thickBot="1">
      <c r="A188" s="13"/>
      <c r="B188" s="206" t="s">
        <v>112</v>
      </c>
      <c r="C188" s="206"/>
      <c r="D188" s="206"/>
      <c r="E188" s="206"/>
      <c r="F188" s="206"/>
      <c r="G188" s="206"/>
      <c r="H188" s="206"/>
      <c r="I188" s="206"/>
      <c r="J188" s="102">
        <f>+J184/J186*100</f>
        <v>0.41219487918123104</v>
      </c>
      <c r="K188" s="23"/>
      <c r="L188" s="102">
        <f>+L184/L186*100</f>
        <v>1.0509328817978743</v>
      </c>
      <c r="N188" s="123"/>
      <c r="O188" s="102">
        <f>+O184/O186*100</f>
        <v>0.8255607665419542</v>
      </c>
      <c r="P188" s="103"/>
      <c r="Q188" s="102">
        <f>+Q184/Q186*100</f>
        <v>1.5896538948674426</v>
      </c>
    </row>
    <row r="189" spans="1:17" ht="12.75">
      <c r="A189" s="13"/>
      <c r="B189" s="207"/>
      <c r="C189" s="207"/>
      <c r="D189" s="207"/>
      <c r="E189" s="34"/>
      <c r="F189" s="34"/>
      <c r="G189" s="34"/>
      <c r="H189" s="34"/>
      <c r="I189" s="34"/>
      <c r="J189" s="34"/>
      <c r="K189" s="34"/>
      <c r="L189" s="34"/>
      <c r="M189" s="34"/>
      <c r="N189" s="34"/>
      <c r="O189" s="63"/>
      <c r="P189" s="63"/>
      <c r="Q189" s="63"/>
    </row>
    <row r="190" spans="1:17" ht="12.75">
      <c r="A190" s="13"/>
      <c r="B190" s="13"/>
      <c r="C190" s="13"/>
      <c r="D190" s="13"/>
      <c r="E190" s="34"/>
      <c r="F190" s="34"/>
      <c r="G190" s="34"/>
      <c r="H190" s="34"/>
      <c r="I190" s="34"/>
      <c r="J190" s="34"/>
      <c r="K190" s="34"/>
      <c r="L190" s="34"/>
      <c r="M190" s="34"/>
      <c r="N190" s="34"/>
      <c r="O190" s="34"/>
      <c r="P190" s="34"/>
      <c r="Q190" s="34"/>
    </row>
    <row r="191" spans="1:17" ht="12.75">
      <c r="A191" s="13"/>
      <c r="B191" s="13"/>
      <c r="C191" s="13"/>
      <c r="D191" s="13"/>
      <c r="E191" s="34"/>
      <c r="F191" s="34"/>
      <c r="G191" s="34"/>
      <c r="H191" s="34"/>
      <c r="I191" s="34"/>
      <c r="J191" s="34"/>
      <c r="K191" s="34"/>
      <c r="L191" s="34"/>
      <c r="M191" s="34"/>
      <c r="N191" s="34"/>
      <c r="O191" s="34"/>
      <c r="P191" s="34"/>
      <c r="Q191" s="34"/>
    </row>
    <row r="192" spans="1:17" ht="12.75">
      <c r="A192" s="13"/>
      <c r="B192" s="13"/>
      <c r="C192" s="13"/>
      <c r="D192" s="13"/>
      <c r="E192" s="34"/>
      <c r="F192" s="34"/>
      <c r="G192" s="34"/>
      <c r="H192" s="34"/>
      <c r="I192" s="34"/>
      <c r="J192" s="34"/>
      <c r="K192" s="34"/>
      <c r="L192" s="34"/>
      <c r="M192" s="34"/>
      <c r="N192" s="34"/>
      <c r="O192" s="34"/>
      <c r="P192" s="34"/>
      <c r="Q192" s="34"/>
    </row>
    <row r="193" spans="1:17" ht="12.75">
      <c r="A193" s="13"/>
      <c r="B193" s="13"/>
      <c r="C193" s="13"/>
      <c r="D193" s="13"/>
      <c r="E193" s="34"/>
      <c r="F193" s="34"/>
      <c r="G193" s="34"/>
      <c r="H193" s="34"/>
      <c r="I193" s="34"/>
      <c r="J193" s="34"/>
      <c r="K193" s="34"/>
      <c r="L193" s="34"/>
      <c r="M193" s="34"/>
      <c r="N193" s="34"/>
      <c r="O193" s="34"/>
      <c r="P193" s="34"/>
      <c r="Q193" s="34"/>
    </row>
    <row r="194" ht="12.75">
      <c r="A194" s="4" t="s">
        <v>12</v>
      </c>
    </row>
    <row r="198" ht="12.75">
      <c r="A198" s="12" t="s">
        <v>155</v>
      </c>
    </row>
    <row r="199" ht="12.75">
      <c r="A199" s="12" t="s">
        <v>105</v>
      </c>
    </row>
    <row r="201" ht="12.75">
      <c r="A201" s="12" t="s">
        <v>260</v>
      </c>
    </row>
    <row r="202" spans="1:4" ht="12.75">
      <c r="A202" s="12" t="s">
        <v>13</v>
      </c>
      <c r="B202" s="205" t="s">
        <v>255</v>
      </c>
      <c r="C202" s="206"/>
      <c r="D202" s="206"/>
    </row>
    <row r="203" ht="12.75">
      <c r="A203" s="13"/>
    </row>
    <row r="204" ht="12.75">
      <c r="A204" s="13"/>
    </row>
    <row r="205" ht="12.75">
      <c r="A205" s="13"/>
    </row>
    <row r="206" ht="12.75">
      <c r="A206" s="13"/>
    </row>
    <row r="207" ht="12.75">
      <c r="A207" s="13"/>
    </row>
    <row r="208" ht="12.75">
      <c r="A208" s="13"/>
    </row>
    <row r="209" ht="12.75">
      <c r="A209" s="13"/>
    </row>
    <row r="210" ht="12.75">
      <c r="A210" s="13"/>
    </row>
    <row r="211" ht="12.75">
      <c r="A211" s="13"/>
    </row>
    <row r="214" ht="12.75">
      <c r="A214" s="13"/>
    </row>
    <row r="215" ht="12.75">
      <c r="A215" s="13"/>
    </row>
    <row r="216" ht="12.75">
      <c r="A216" s="13"/>
    </row>
    <row r="217" ht="12.75">
      <c r="A217" s="13"/>
    </row>
    <row r="218" ht="12.75">
      <c r="A218" s="13"/>
    </row>
    <row r="219" ht="12.75">
      <c r="A219" s="13"/>
    </row>
    <row r="220" ht="12.75">
      <c r="A220" s="13"/>
    </row>
    <row r="221" ht="12.75">
      <c r="A221" s="13"/>
    </row>
    <row r="222" ht="12.75">
      <c r="A222" s="13"/>
    </row>
    <row r="223" ht="12.75">
      <c r="A223" s="13"/>
    </row>
    <row r="224" ht="12.75">
      <c r="A224" s="13"/>
    </row>
    <row r="225" ht="12.75">
      <c r="A225" s="13"/>
    </row>
    <row r="226" ht="12.75">
      <c r="A226" s="13"/>
    </row>
    <row r="227" ht="12.75">
      <c r="A227" s="13"/>
    </row>
    <row r="228" ht="12.75">
      <c r="A228" s="13"/>
    </row>
    <row r="229" ht="12.75">
      <c r="A229" s="13"/>
    </row>
    <row r="230" ht="12.75">
      <c r="A230" s="13"/>
    </row>
    <row r="231" ht="12.75">
      <c r="A231" s="13"/>
    </row>
    <row r="232" ht="12.75">
      <c r="A232" s="13"/>
    </row>
    <row r="233" ht="12.75">
      <c r="A233" s="13"/>
    </row>
    <row r="234" ht="12.75">
      <c r="A234" s="13"/>
    </row>
    <row r="235" ht="12.75">
      <c r="A235" s="13"/>
    </row>
  </sheetData>
  <mergeCells count="67">
    <mergeCell ref="C146:Q146"/>
    <mergeCell ref="B169:O169"/>
    <mergeCell ref="B148:D148"/>
    <mergeCell ref="O148:Q148"/>
    <mergeCell ref="O149:Q149"/>
    <mergeCell ref="O150:Q150"/>
    <mergeCell ref="B149:D149"/>
    <mergeCell ref="B150:D150"/>
    <mergeCell ref="B151:D151"/>
    <mergeCell ref="B202:D202"/>
    <mergeCell ref="B135:Q135"/>
    <mergeCell ref="B189:D189"/>
    <mergeCell ref="J180:L180"/>
    <mergeCell ref="N180:Q180"/>
    <mergeCell ref="N181:O181"/>
    <mergeCell ref="B188:I188"/>
    <mergeCell ref="B186:I186"/>
    <mergeCell ref="B184:I184"/>
    <mergeCell ref="B153:D153"/>
    <mergeCell ref="B178:Q178"/>
    <mergeCell ref="B124:Q125"/>
    <mergeCell ref="J128:L128"/>
    <mergeCell ref="O128:Q128"/>
    <mergeCell ref="B175:Q175"/>
    <mergeCell ref="O151:Q151"/>
    <mergeCell ref="O153:Q153"/>
    <mergeCell ref="O152:Q152"/>
    <mergeCell ref="C144:Q144"/>
    <mergeCell ref="B152:D152"/>
    <mergeCell ref="B13:Q13"/>
    <mergeCell ref="B61:E61"/>
    <mergeCell ref="B62:E62"/>
    <mergeCell ref="B60:E60"/>
    <mergeCell ref="B30:Q30"/>
    <mergeCell ref="B34:Q34"/>
    <mergeCell ref="B43:Q43"/>
    <mergeCell ref="B46:Q46"/>
    <mergeCell ref="B58:E58"/>
    <mergeCell ref="B15:Q16"/>
    <mergeCell ref="A1:Q1"/>
    <mergeCell ref="A3:Q3"/>
    <mergeCell ref="A5:Q5"/>
    <mergeCell ref="A2:Q2"/>
    <mergeCell ref="A4:Q4"/>
    <mergeCell ref="B141:Q141"/>
    <mergeCell ref="B10:Q11"/>
    <mergeCell ref="B49:Q49"/>
    <mergeCell ref="B64:Q64"/>
    <mergeCell ref="B59:E59"/>
    <mergeCell ref="J55:L55"/>
    <mergeCell ref="B67:Q68"/>
    <mergeCell ref="B112:Q116"/>
    <mergeCell ref="B107:Q109"/>
    <mergeCell ref="N55:Q55"/>
    <mergeCell ref="N129:O129"/>
    <mergeCell ref="N56:O56"/>
    <mergeCell ref="B119:Q119"/>
    <mergeCell ref="B71:Q72"/>
    <mergeCell ref="B103:Q104"/>
    <mergeCell ref="B120:Q120"/>
    <mergeCell ref="B121:Q121"/>
    <mergeCell ref="R153:T153"/>
    <mergeCell ref="R154:T154"/>
    <mergeCell ref="R149:T149"/>
    <mergeCell ref="R150:T150"/>
    <mergeCell ref="R151:T151"/>
    <mergeCell ref="R152:T152"/>
  </mergeCells>
  <printOptions/>
  <pageMargins left="0.46" right="0.32" top="0.49" bottom="0.5" header="0.5" footer="0.5"/>
  <pageSetup horizontalDpi="600" verticalDpi="600" orientation="portrait" paperSize="9" r:id="rId1"/>
  <rowBreaks count="4" manualBreakCount="4">
    <brk id="47" max="16" man="1"/>
    <brk id="90" max="16" man="1"/>
    <brk id="126" max="16" man="1"/>
    <brk id="156"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User</cp:lastModifiedBy>
  <cp:lastPrinted>2006-08-25T00:19:50Z</cp:lastPrinted>
  <dcterms:created xsi:type="dcterms:W3CDTF">2001-10-16T10:02:43Z</dcterms:created>
  <dcterms:modified xsi:type="dcterms:W3CDTF">2006-08-24T09:20:06Z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1193459107</vt:i4>
  </property>
  <property fmtid="{D5CDD505-2E9C-101B-9397-08002B2CF9AE}" pid="3" name="_EmailSubject">
    <vt:lpwstr>Tex Cycle - 2nd Q Results</vt:lpwstr>
  </property>
  <property fmtid="{D5CDD505-2E9C-101B-9397-08002B2CF9AE}" pid="4" name="_AuthorEmail">
    <vt:lpwstr>senhance@tm.net.my</vt:lpwstr>
  </property>
  <property fmtid="{D5CDD505-2E9C-101B-9397-08002B2CF9AE}" pid="5" name="_AuthorEmailDisplayName">
    <vt:lpwstr>The Secretariat</vt:lpwstr>
  </property>
  <property fmtid="{D5CDD505-2E9C-101B-9397-08002B2CF9AE}" pid="6" name="_PreviousAdHocReviewCycleID">
    <vt:i4>817726000</vt:i4>
  </property>
  <property fmtid="{D5CDD505-2E9C-101B-9397-08002B2CF9AE}" pid="7" name="_ReviewingToolsShownOnce">
    <vt:lpwstr/>
  </property>
</Properties>
</file>